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2705" yWindow="-15" windowWidth="12540" windowHeight="12915"/>
  </bookViews>
  <sheets>
    <sheet name="Grades" sheetId="1" r:id="rId1"/>
    <sheet name="Sheet1" sheetId="2" r:id="rId2"/>
  </sheets>
  <definedNames>
    <definedName name="_xlnm._FilterDatabase" localSheetId="0" hidden="1">Grades!$A$1:$J$1</definedName>
  </definedNames>
  <calcPr calcId="125725"/>
</workbook>
</file>

<file path=xl/calcChain.xml><?xml version="1.0" encoding="utf-8"?>
<calcChain xmlns="http://schemas.openxmlformats.org/spreadsheetml/2006/main">
  <c r="D16" i="2"/>
  <c r="C16"/>
  <c r="B16"/>
  <c r="D15"/>
  <c r="C15"/>
  <c r="B15"/>
  <c r="D14"/>
  <c r="C14"/>
  <c r="B14"/>
  <c r="D13"/>
  <c r="C13"/>
  <c r="B13"/>
  <c r="D12"/>
  <c r="C12"/>
  <c r="B12"/>
  <c r="D11"/>
  <c r="C11"/>
  <c r="B11"/>
  <c r="D10"/>
  <c r="C10"/>
  <c r="B10"/>
  <c r="D9"/>
  <c r="C9"/>
  <c r="B9"/>
  <c r="D8"/>
  <c r="C8"/>
  <c r="B8"/>
  <c r="D7"/>
  <c r="C7"/>
  <c r="B7"/>
  <c r="D6"/>
  <c r="C6"/>
  <c r="B6"/>
  <c r="D5"/>
  <c r="C5"/>
  <c r="B5"/>
  <c r="D4"/>
  <c r="C4"/>
  <c r="B4"/>
  <c r="D3"/>
  <c r="C3"/>
  <c r="B3"/>
  <c r="D2"/>
  <c r="C2"/>
  <c r="B2"/>
  <c r="E16" l="1"/>
  <c r="E15"/>
  <c r="E14"/>
  <c r="E13"/>
  <c r="E12"/>
  <c r="E11"/>
  <c r="E10"/>
  <c r="E9"/>
  <c r="E8"/>
  <c r="E7"/>
  <c r="E6"/>
  <c r="E5"/>
  <c r="E4"/>
  <c r="D17"/>
  <c r="E3"/>
  <c r="C17"/>
  <c r="B17"/>
  <c r="E2"/>
  <c r="E17" l="1"/>
</calcChain>
</file>

<file path=xl/sharedStrings.xml><?xml version="1.0" encoding="utf-8"?>
<sst xmlns="http://schemas.openxmlformats.org/spreadsheetml/2006/main" count="1088" uniqueCount="584">
  <si>
    <t>First name</t>
  </si>
  <si>
    <t>Last name</t>
  </si>
  <si>
    <t>ID number</t>
  </si>
  <si>
    <t>Institution</t>
  </si>
  <si>
    <t>Department</t>
  </si>
  <si>
    <t>Email address</t>
  </si>
  <si>
    <t>SCORM package:Launch the Course</t>
  </si>
  <si>
    <t>Quiz:Final Exam</t>
  </si>
  <si>
    <t>Course total</t>
  </si>
  <si>
    <t>Haagen Kierulf</t>
  </si>
  <si>
    <t>Aas</t>
  </si>
  <si>
    <t>1238815812</t>
  </si>
  <si>
    <t>Sales - EMEAA</t>
  </si>
  <si>
    <t>haagen.aas@flatironssolutions.com</t>
  </si>
  <si>
    <t>-</t>
  </si>
  <si>
    <t>Ajay</t>
  </si>
  <si>
    <t>Anand</t>
  </si>
  <si>
    <t>1238815683</t>
  </si>
  <si>
    <t>Technology, Solutions, and Investment</t>
  </si>
  <si>
    <t>ajay.anand@flatironssolutions.com</t>
  </si>
  <si>
    <t>Kim</t>
  </si>
  <si>
    <t>Andersen Eira</t>
  </si>
  <si>
    <t>1238815883</t>
  </si>
  <si>
    <t>kim.eira@flatironssolutions.com</t>
  </si>
  <si>
    <t>Tony</t>
  </si>
  <si>
    <t>Apuzzo</t>
  </si>
  <si>
    <t>925441044</t>
  </si>
  <si>
    <t>Content Technologies (CT)</t>
  </si>
  <si>
    <t>Tony.Apuzzo@flatironssolutions.com</t>
  </si>
  <si>
    <t>Falk</t>
  </si>
  <si>
    <t>Aupers</t>
  </si>
  <si>
    <t>1224283932</t>
  </si>
  <si>
    <t>Operations Solutions (OS)</t>
  </si>
  <si>
    <t>falk.aupers@flatironssolutions.com</t>
  </si>
  <si>
    <t>Philip</t>
  </si>
  <si>
    <t>Barber</t>
  </si>
  <si>
    <t>1176947805</t>
  </si>
  <si>
    <t>Government Solutions (GS)</t>
  </si>
  <si>
    <t>Philip.Barber@flatironssolutions.com</t>
  </si>
  <si>
    <t>Paul</t>
  </si>
  <si>
    <t>Barry</t>
  </si>
  <si>
    <t>1238815316</t>
  </si>
  <si>
    <t>Paul.Barry@flatironssolutions.com</t>
  </si>
  <si>
    <t>Marlo</t>
  </si>
  <si>
    <t>Bennett</t>
  </si>
  <si>
    <t>895326925</t>
  </si>
  <si>
    <t>Training Services</t>
  </si>
  <si>
    <t>Marlo.Bennett@flatironssolutions.com</t>
  </si>
  <si>
    <t>Anne-Jorunn</t>
  </si>
  <si>
    <t>Berg</t>
  </si>
  <si>
    <t>1238815695</t>
  </si>
  <si>
    <t>Finance</t>
  </si>
  <si>
    <t>anne.berg@flatironssolutions.com</t>
  </si>
  <si>
    <t>Mats</t>
  </si>
  <si>
    <t>Bertilsson</t>
  </si>
  <si>
    <t>23885061</t>
  </si>
  <si>
    <t>mats.bertilsson@flatironssolutions.com</t>
  </si>
  <si>
    <t>Greg</t>
  </si>
  <si>
    <t>Beserra</t>
  </si>
  <si>
    <t>886959212</t>
  </si>
  <si>
    <t>Greg.beserra@flatironssolutions.com</t>
  </si>
  <si>
    <t>Gjermund</t>
  </si>
  <si>
    <t>Bjaanes</t>
  </si>
  <si>
    <t>1238815801</t>
  </si>
  <si>
    <t>gjermund.bjaanes@flatironssolutions.com</t>
  </si>
  <si>
    <t>Pierre</t>
  </si>
  <si>
    <t>Brideau</t>
  </si>
  <si>
    <t>1113953521</t>
  </si>
  <si>
    <t>pierre.brideau@flatironssolutions.com</t>
  </si>
  <si>
    <t>Olav</t>
  </si>
  <si>
    <t>Brkhus</t>
  </si>
  <si>
    <t>1238815310</t>
  </si>
  <si>
    <t>olav.braekhus@flatironssolutions.com</t>
  </si>
  <si>
    <t>Jonathan Jeremy</t>
  </si>
  <si>
    <t>Butters</t>
  </si>
  <si>
    <t>1238815241</t>
  </si>
  <si>
    <t>jonathan.butters@flatironssolutions.com</t>
  </si>
  <si>
    <t>Brenda</t>
  </si>
  <si>
    <t>Carroll-Nesper</t>
  </si>
  <si>
    <t>1104590040</t>
  </si>
  <si>
    <t>ES Engineering Support</t>
  </si>
  <si>
    <t>Brenda.Carroll-Nesper@flatironssolutions.com</t>
  </si>
  <si>
    <t>Andrew</t>
  </si>
  <si>
    <t>Carson</t>
  </si>
  <si>
    <t>1007740679</t>
  </si>
  <si>
    <t>Administration</t>
  </si>
  <si>
    <t>Andrew.Carson@flatironssolutions.com</t>
  </si>
  <si>
    <t>Elaine</t>
  </si>
  <si>
    <t>Chen</t>
  </si>
  <si>
    <t>1226377126</t>
  </si>
  <si>
    <t>Human Resources</t>
  </si>
  <si>
    <t>Elaine.Chen@flatironssolutions.com</t>
  </si>
  <si>
    <t>Joan</t>
  </si>
  <si>
    <t>Cheng</t>
  </si>
  <si>
    <t>1240738273</t>
  </si>
  <si>
    <t>Joan.Cheng@flatironssolutions.com</t>
  </si>
  <si>
    <t>Bryan</t>
  </si>
  <si>
    <t>Cross</t>
  </si>
  <si>
    <t>1238816795</t>
  </si>
  <si>
    <t>Bryan.Cross@flatironssolutions.com</t>
  </si>
  <si>
    <t>Dan</t>
  </si>
  <si>
    <t>1224290905</t>
  </si>
  <si>
    <t>kim.dan@flatironssolutions.com</t>
  </si>
  <si>
    <t>Jeff</t>
  </si>
  <si>
    <t>Deskins</t>
  </si>
  <si>
    <t>61153554</t>
  </si>
  <si>
    <t>Jeff.Deskins@flatironssolutions.com</t>
  </si>
  <si>
    <t>Thomas</t>
  </si>
  <si>
    <t>Dokka</t>
  </si>
  <si>
    <t>1224292399</t>
  </si>
  <si>
    <t>thomas.dokka@flatironssolutions.com</t>
  </si>
  <si>
    <t>Jim</t>
  </si>
  <si>
    <t>Earley</t>
  </si>
  <si>
    <t>925946466</t>
  </si>
  <si>
    <t>Jim.Earley@flatironssolutions.com</t>
  </si>
  <si>
    <t>April</t>
  </si>
  <si>
    <t>Eggers</t>
  </si>
  <si>
    <t>925949616</t>
  </si>
  <si>
    <t>April.Eggers@flatironssolutions.com</t>
  </si>
  <si>
    <t>Alexander</t>
  </si>
  <si>
    <t>Egoshin</t>
  </si>
  <si>
    <t>133173652</t>
  </si>
  <si>
    <t>alexander.egoshin@flatironssolutions.com</t>
  </si>
  <si>
    <t>Eirik Andr</t>
  </si>
  <si>
    <t>Eids</t>
  </si>
  <si>
    <t>1238815769</t>
  </si>
  <si>
    <t>eirik.eidsa@flatironssolutions.com</t>
  </si>
  <si>
    <t>Linn</t>
  </si>
  <si>
    <t>Endresen</t>
  </si>
  <si>
    <t>1238815898</t>
  </si>
  <si>
    <t>linn.endresen@flatironssolutions.com</t>
  </si>
  <si>
    <t>Collin</t>
  </si>
  <si>
    <t>Endress</t>
  </si>
  <si>
    <t>1238816800</t>
  </si>
  <si>
    <t>Collin.Endress@flatironssolutions.com</t>
  </si>
  <si>
    <t>Svante</t>
  </si>
  <si>
    <t>Ericsson</t>
  </si>
  <si>
    <t>1224296206</t>
  </si>
  <si>
    <t>svante.ericsson@flatironssolutions.com</t>
  </si>
  <si>
    <t>Mark</t>
  </si>
  <si>
    <t>Ferneau</t>
  </si>
  <si>
    <t>1176950612</t>
  </si>
  <si>
    <t>Mark.Ferneau@flatironssolutions.com</t>
  </si>
  <si>
    <t>Curtis</t>
  </si>
  <si>
    <t>Fleming</t>
  </si>
  <si>
    <t>925954443</t>
  </si>
  <si>
    <t>Curtis.Fleming@flatironssolutions.com</t>
  </si>
  <si>
    <t>George</t>
  </si>
  <si>
    <t>Florentine</t>
  </si>
  <si>
    <t>925956379</t>
  </si>
  <si>
    <t>George.Florentine@flatironssolutions.com</t>
  </si>
  <si>
    <t>Jeanne</t>
  </si>
  <si>
    <t>Fritch</t>
  </si>
  <si>
    <t>1019574898</t>
  </si>
  <si>
    <t>Jeanne.Fritch@flatironssolutions.com</t>
  </si>
  <si>
    <t>Julie</t>
  </si>
  <si>
    <t>Furt</t>
  </si>
  <si>
    <t>1176951402</t>
  </si>
  <si>
    <t>Julie.Furt@flatironssolutions.com</t>
  </si>
  <si>
    <t>Randall</t>
  </si>
  <si>
    <t>Gaz</t>
  </si>
  <si>
    <t>883417779</t>
  </si>
  <si>
    <t>Randall.Gaz@flatironssolutions.com</t>
  </si>
  <si>
    <t>Karina</t>
  </si>
  <si>
    <t>Gjedde</t>
  </si>
  <si>
    <t>1238815873</t>
  </si>
  <si>
    <t>karina.gjedde@flatironssolutions.com</t>
  </si>
  <si>
    <t>Espen</t>
  </si>
  <si>
    <t>Grnli</t>
  </si>
  <si>
    <t>1238815778</t>
  </si>
  <si>
    <t>espen.gronli@flatironssolutions.com</t>
  </si>
  <si>
    <t>James</t>
  </si>
  <si>
    <t>Gunter</t>
  </si>
  <si>
    <t>1059830500</t>
  </si>
  <si>
    <t>James.Gunter@flatironssolutions.com</t>
  </si>
  <si>
    <t>Martin John</t>
  </si>
  <si>
    <t>Hamilton</t>
  </si>
  <si>
    <t>1238815912</t>
  </si>
  <si>
    <t>martin.hamilton@flatironssolutions.com</t>
  </si>
  <si>
    <t>Ruth</t>
  </si>
  <si>
    <t>Hansen</t>
  </si>
  <si>
    <t>1238815356</t>
  </si>
  <si>
    <t>ruth.hansen@flatironssolutions.com</t>
  </si>
  <si>
    <t>Harris</t>
  </si>
  <si>
    <t>1235604937</t>
  </si>
  <si>
    <t>Dan.Harris@flatironssolutions.com</t>
  </si>
  <si>
    <t>Heft</t>
  </si>
  <si>
    <t>1224299008</t>
  </si>
  <si>
    <t>kim.hefto@flatironssolutions.com</t>
  </si>
  <si>
    <t>Danae</t>
  </si>
  <si>
    <t>Hill</t>
  </si>
  <si>
    <t>1197051183</t>
  </si>
  <si>
    <t>Danae.Hill@flatironssolutions.com</t>
  </si>
  <si>
    <t>Jarle B.</t>
  </si>
  <si>
    <t>Hjortland</t>
  </si>
  <si>
    <t>1238815202</t>
  </si>
  <si>
    <t>jarle.hjortland@flatironssolutions.com</t>
  </si>
  <si>
    <t>Hoehne</t>
  </si>
  <si>
    <t>1176950083</t>
  </si>
  <si>
    <t>Paul.Hoehne@flatironssolutions.com</t>
  </si>
  <si>
    <t>Dorte Kirstine</t>
  </si>
  <si>
    <t>Holbech</t>
  </si>
  <si>
    <t>1238815150</t>
  </si>
  <si>
    <t>dorte.holbech@flatironssolutions.com</t>
  </si>
  <si>
    <t>Jrn Ivar</t>
  </si>
  <si>
    <t>Holland</t>
  </si>
  <si>
    <t>1238815250</t>
  </si>
  <si>
    <t>Business Information Systems &amp; Processes (BISP)</t>
  </si>
  <si>
    <t>JornIvar.Holland@flatironssolutions.com</t>
  </si>
  <si>
    <t>Stacy</t>
  </si>
  <si>
    <t>Hood</t>
  </si>
  <si>
    <t>927755774</t>
  </si>
  <si>
    <t>Stacy.Hood@flatironssolutions.com</t>
  </si>
  <si>
    <t>Dustin</t>
  </si>
  <si>
    <t>Howell</t>
  </si>
  <si>
    <t>883440198</t>
  </si>
  <si>
    <t>Dustin.Howell@flatironssolutions.com</t>
  </si>
  <si>
    <t>Mads</t>
  </si>
  <si>
    <t>Jacobsen</t>
  </si>
  <si>
    <t>1224299915</t>
  </si>
  <si>
    <t>mads.jacobsen@flatironssolutions.com</t>
  </si>
  <si>
    <t>Jian</t>
  </si>
  <si>
    <t>1238815722</t>
  </si>
  <si>
    <t>Sales - Americas and Global Services</t>
  </si>
  <si>
    <t>chen.jian@flatironssolutions.com</t>
  </si>
  <si>
    <t>Toralf</t>
  </si>
  <si>
    <t>Johannessen</t>
  </si>
  <si>
    <t>1238815405</t>
  </si>
  <si>
    <t>toralf.johannessen@flatironssolutions.com</t>
  </si>
  <si>
    <t>Alex</t>
  </si>
  <si>
    <t>Jones</t>
  </si>
  <si>
    <t>1059828268</t>
  </si>
  <si>
    <t>Alexander.Jones@flatironssolutions.com</t>
  </si>
  <si>
    <t>Charles</t>
  </si>
  <si>
    <t>1226402499</t>
  </si>
  <si>
    <t>Charles.Jones@flatironssolutions.com</t>
  </si>
  <si>
    <t>Juha</t>
  </si>
  <si>
    <t>Jylhkoski</t>
  </si>
  <si>
    <t>1214013273</t>
  </si>
  <si>
    <t>juha.jylhakoski@flatironssolutions.com</t>
  </si>
  <si>
    <t>Chris</t>
  </si>
  <si>
    <t>Kaefer</t>
  </si>
  <si>
    <t>926358194</t>
  </si>
  <si>
    <t>Christian.Kaefer@flatironssolutions.com</t>
  </si>
  <si>
    <t>Rune</t>
  </si>
  <si>
    <t>Kallhovd</t>
  </si>
  <si>
    <t>1224304131</t>
  </si>
  <si>
    <t>rune.kallhovd@flatironssolutions.com</t>
  </si>
  <si>
    <t>Kyle</t>
  </si>
  <si>
    <t>Kenney</t>
  </si>
  <si>
    <t>1232466734</t>
  </si>
  <si>
    <t>kyle.kenney@flatironssolutions.com</t>
  </si>
  <si>
    <t>Regina</t>
  </si>
  <si>
    <t>Kershner</t>
  </si>
  <si>
    <t>926362497</t>
  </si>
  <si>
    <t>Regina.Kershner@flatironssolutions.com</t>
  </si>
  <si>
    <t>JR</t>
  </si>
  <si>
    <t>Ketelsen</t>
  </si>
  <si>
    <t>887649723</t>
  </si>
  <si>
    <t>JR.Ketelsen@flatironssolutions.com</t>
  </si>
  <si>
    <t>Michele</t>
  </si>
  <si>
    <t>Kincaid</t>
  </si>
  <si>
    <t>1231748416</t>
  </si>
  <si>
    <t>Michele.Kincaid@flatironssolutions.com</t>
  </si>
  <si>
    <t>Kline</t>
  </si>
  <si>
    <t>953742383</t>
  </si>
  <si>
    <t>Alex.Kline@flatironssolutions.com</t>
  </si>
  <si>
    <t>Joshua</t>
  </si>
  <si>
    <t>Kon</t>
  </si>
  <si>
    <t>882633759</t>
  </si>
  <si>
    <t>Joshua.Kon@flatironssolutions.com</t>
  </si>
  <si>
    <t>Roger Werner</t>
  </si>
  <si>
    <t>Laug</t>
  </si>
  <si>
    <t>1238815338</t>
  </si>
  <si>
    <t>roger.laug@flatironssolutions.com</t>
  </si>
  <si>
    <t>Jo Andre</t>
  </si>
  <si>
    <t>Lia</t>
  </si>
  <si>
    <t>1238815846</t>
  </si>
  <si>
    <t>jo-andre.lia@flatironssolutions.com</t>
  </si>
  <si>
    <t>Suzanne</t>
  </si>
  <si>
    <t>Logan</t>
  </si>
  <si>
    <t>915901614</t>
  </si>
  <si>
    <t>suzanne.logan@flatironssolutions.com</t>
  </si>
  <si>
    <t>Sren</t>
  </si>
  <si>
    <t>Lumbye</t>
  </si>
  <si>
    <t>1224305775</t>
  </si>
  <si>
    <t>soren.lumbye@flatironssolutions.com</t>
  </si>
  <si>
    <t>Per Jran</t>
  </si>
  <si>
    <t>Lund</t>
  </si>
  <si>
    <t>1238815326</t>
  </si>
  <si>
    <t>perjoran.lund@flatironssolutions.com</t>
  </si>
  <si>
    <t>Jrgen</t>
  </si>
  <si>
    <t>Markussen</t>
  </si>
  <si>
    <t>1238815862</t>
  </si>
  <si>
    <t>Jorgen.Markussen@flatironssolutions.com</t>
  </si>
  <si>
    <t>Mike</t>
  </si>
  <si>
    <t>Miguelez</t>
  </si>
  <si>
    <t>926389177</t>
  </si>
  <si>
    <t>Mike.Miguelez@flatironssolutions.com</t>
  </si>
  <si>
    <t>Joseph A</t>
  </si>
  <si>
    <t>Mihalik</t>
  </si>
  <si>
    <t>1238815227</t>
  </si>
  <si>
    <t>Joe.Mihalik@flatironssolutions.com</t>
  </si>
  <si>
    <t>Jon</t>
  </si>
  <si>
    <t>Miller</t>
  </si>
  <si>
    <t>926424512</t>
  </si>
  <si>
    <t>Jon.Miller@flatironssolutions.com</t>
  </si>
  <si>
    <t>Monaco</t>
  </si>
  <si>
    <t>926439515</t>
  </si>
  <si>
    <t>Jim.Monaco@flatironssolutions.com</t>
  </si>
  <si>
    <t>Annamaria</t>
  </si>
  <si>
    <t>Nagy</t>
  </si>
  <si>
    <t>1208441224</t>
  </si>
  <si>
    <t>Annamaria.Nagy@flatironssolutions.com</t>
  </si>
  <si>
    <t>Susanne Merhj</t>
  </si>
  <si>
    <t>Nielsen</t>
  </si>
  <si>
    <t>1238815389</t>
  </si>
  <si>
    <t>susanne.nielsen@flatironssolutions.com</t>
  </si>
  <si>
    <t>Magnus</t>
  </si>
  <si>
    <t>Nordling</t>
  </si>
  <si>
    <t>1238815904</t>
  </si>
  <si>
    <t>magnus.nordling@flatironssolutions.com</t>
  </si>
  <si>
    <t>Dag-Ole</t>
  </si>
  <si>
    <t>Olsen</t>
  </si>
  <si>
    <t>1238815731</t>
  </si>
  <si>
    <t>dag-ole.olsen@flatironssolutions.com</t>
  </si>
  <si>
    <t>Opsahl</t>
  </si>
  <si>
    <t>1238815853</t>
  </si>
  <si>
    <t>Jon.Opsahl@flatironssolutions.com</t>
  </si>
  <si>
    <t>Paula</t>
  </si>
  <si>
    <t>Osborn</t>
  </si>
  <si>
    <t>887066933</t>
  </si>
  <si>
    <t>Paula.Osborn@flatironssolutions.com</t>
  </si>
  <si>
    <t>Arne ivind</t>
  </si>
  <si>
    <t>Ottersen</t>
  </si>
  <si>
    <t>1238815305</t>
  </si>
  <si>
    <t>oivind.ottersen@flatironssolutions.com</t>
  </si>
  <si>
    <t>Kostas</t>
  </si>
  <si>
    <t>Pagratis</t>
  </si>
  <si>
    <t>926479042</t>
  </si>
  <si>
    <t>Kostas.Pagratis@flatironssolutions.com</t>
  </si>
  <si>
    <t>Marcel</t>
  </si>
  <si>
    <t>Palko</t>
  </si>
  <si>
    <t>1113954921</t>
  </si>
  <si>
    <t>marcel.palko@flatironssolutions.com</t>
  </si>
  <si>
    <t>Sri</t>
  </si>
  <si>
    <t>Patil</t>
  </si>
  <si>
    <t>926482910</t>
  </si>
  <si>
    <t>Sri.Patil@flatironssolutions.com</t>
  </si>
  <si>
    <t>Viliam</t>
  </si>
  <si>
    <t>Pcolinsky</t>
  </si>
  <si>
    <t>1113955539</t>
  </si>
  <si>
    <t>viliam.pcolinsky@flatironssolutions.com</t>
  </si>
  <si>
    <t>Niels Erik</t>
  </si>
  <si>
    <t>Pedersen</t>
  </si>
  <si>
    <t>1224306692</t>
  </si>
  <si>
    <t>nielserik.pedersen@flatironssolutions.com</t>
  </si>
  <si>
    <t>Michael</t>
  </si>
  <si>
    <t>Pettit</t>
  </si>
  <si>
    <t>1196690296</t>
  </si>
  <si>
    <t>michael.pettit@flatironssolutions.com</t>
  </si>
  <si>
    <t>Gary</t>
  </si>
  <si>
    <t>Phillips</t>
  </si>
  <si>
    <t>1238815182</t>
  </si>
  <si>
    <t>gary.phillips@flatironssolutions.com</t>
  </si>
  <si>
    <t>Radebaugh</t>
  </si>
  <si>
    <t>926493256</t>
  </si>
  <si>
    <t>Jon.Radebaugh@flatironssolutions.com</t>
  </si>
  <si>
    <t>Prema</t>
  </si>
  <si>
    <t>Ramalingam</t>
  </si>
  <si>
    <t>1215860043</t>
  </si>
  <si>
    <t>ES Mechanical Engines</t>
  </si>
  <si>
    <t>prema.ramalingam@flatironssolutions.com</t>
  </si>
  <si>
    <t>Kirsten Tange</t>
  </si>
  <si>
    <t>Rasmussen</t>
  </si>
  <si>
    <t>1238815272</t>
  </si>
  <si>
    <t>Marketing</t>
  </si>
  <si>
    <t>kirsten.tange@flatironssolutions.com</t>
  </si>
  <si>
    <t>Karin</t>
  </si>
  <si>
    <t>Reves</t>
  </si>
  <si>
    <t>1187512278</t>
  </si>
  <si>
    <t>Aerospace - EMEA</t>
  </si>
  <si>
    <t>karin.reves@flatironssolutions.com</t>
  </si>
  <si>
    <t>Ronald</t>
  </si>
  <si>
    <t>Reyes</t>
  </si>
  <si>
    <t>1238815344</t>
  </si>
  <si>
    <t>ron.reyes@flatironssolutions.com</t>
  </si>
  <si>
    <t>Jiang</t>
  </si>
  <si>
    <t>Riqiang</t>
  </si>
  <si>
    <t>1238815209</t>
  </si>
  <si>
    <t>jiang.riqiang@flatironssolutions.com</t>
  </si>
  <si>
    <t>Juan</t>
  </si>
  <si>
    <t>Rivero</t>
  </si>
  <si>
    <t>926495524</t>
  </si>
  <si>
    <t>Juan.Rivero@flatironssolutions.com</t>
  </si>
  <si>
    <t>Bradford</t>
  </si>
  <si>
    <t>Rix</t>
  </si>
  <si>
    <t>883425623</t>
  </si>
  <si>
    <t>Brad.Rix@flatironssolutions.com</t>
  </si>
  <si>
    <t>Christian</t>
  </si>
  <si>
    <t>Rolin</t>
  </si>
  <si>
    <t>1187503412</t>
  </si>
  <si>
    <t>christian.rolin@flatironssolutions.com</t>
  </si>
  <si>
    <t>Jeffrey J</t>
  </si>
  <si>
    <t>Rosler</t>
  </si>
  <si>
    <t>1238815838</t>
  </si>
  <si>
    <t>Jeff.Rosler@flatironssolutions.com</t>
  </si>
  <si>
    <t>Mark Benjamin</t>
  </si>
  <si>
    <t>Ryan</t>
  </si>
  <si>
    <t>1238815285</t>
  </si>
  <si>
    <t>mark.b.ryan@flatironssolutions.com</t>
  </si>
  <si>
    <t>Gunnar</t>
  </si>
  <si>
    <t>Sandaker</t>
  </si>
  <si>
    <t>1238815807</t>
  </si>
  <si>
    <t>Gunnar.Sandaker@flatironssolutions.com</t>
  </si>
  <si>
    <t>Rich</t>
  </si>
  <si>
    <t>Schafer</t>
  </si>
  <si>
    <t>926500626</t>
  </si>
  <si>
    <t>Rich.Schafer@flatironssolutions.com</t>
  </si>
  <si>
    <t>Mikkel</t>
  </si>
  <si>
    <t>Schneider</t>
  </si>
  <si>
    <t>1224308982</t>
  </si>
  <si>
    <t>mikkel.schneider@flatironssolutions.com</t>
  </si>
  <si>
    <t>Eric C</t>
  </si>
  <si>
    <t>Severson</t>
  </si>
  <si>
    <t>1238815163</t>
  </si>
  <si>
    <t>Eric.Severson@flatironssolutions.com</t>
  </si>
  <si>
    <t>Sexauer</t>
  </si>
  <si>
    <t>1238815321</t>
  </si>
  <si>
    <t>Paul.Sexauer@flatironssolutions.com</t>
  </si>
  <si>
    <t>Nirmala</t>
  </si>
  <si>
    <t>Shanmugam</t>
  </si>
  <si>
    <t>1244135364</t>
  </si>
  <si>
    <t>Nirmala.Shanmugam@flatironssolutions.com</t>
  </si>
  <si>
    <t>Keith</t>
  </si>
  <si>
    <t>Short</t>
  </si>
  <si>
    <t>926502229</t>
  </si>
  <si>
    <t>Keith.Short@flatironssolutions.com</t>
  </si>
  <si>
    <t>Erik</t>
  </si>
  <si>
    <t>Silkensen</t>
  </si>
  <si>
    <t>1234540457</t>
  </si>
  <si>
    <t>Erik.Silkensen@flatironssolutions.com</t>
  </si>
  <si>
    <t>Won</t>
  </si>
  <si>
    <t>Sim</t>
  </si>
  <si>
    <t>37797611</t>
  </si>
  <si>
    <t>Won.Sim@flatironssolutions.com</t>
  </si>
  <si>
    <t>Gregory B</t>
  </si>
  <si>
    <t>Smith</t>
  </si>
  <si>
    <t>1238815189</t>
  </si>
  <si>
    <t>Greg.Smith@flatironssolutions.com</t>
  </si>
  <si>
    <t>Prachi</t>
  </si>
  <si>
    <t>Sohoni</t>
  </si>
  <si>
    <t>1208465022</t>
  </si>
  <si>
    <t>Prachi.Sohoni@flatironssolutions.com</t>
  </si>
  <si>
    <t>Qingxin</t>
  </si>
  <si>
    <t>Song</t>
  </si>
  <si>
    <t>1142281758</t>
  </si>
  <si>
    <t>song.qingxin@flatironssolutions.com</t>
  </si>
  <si>
    <t>Anne</t>
  </si>
  <si>
    <t>Springfield</t>
  </si>
  <si>
    <t>886939037</t>
  </si>
  <si>
    <t>Anne.Springfield@flatironssolutions.com</t>
  </si>
  <si>
    <t>Derek</t>
  </si>
  <si>
    <t>Stanley</t>
  </si>
  <si>
    <t>876028906</t>
  </si>
  <si>
    <t>Derek.Stanley@flatironssolutions.com</t>
  </si>
  <si>
    <t>Susan</t>
  </si>
  <si>
    <t>Stevanoff</t>
  </si>
  <si>
    <t>1007738148</t>
  </si>
  <si>
    <t>Susan.Stevanoff@flatironssolutions.com</t>
  </si>
  <si>
    <t>Timo</t>
  </si>
  <si>
    <t>Storm</t>
  </si>
  <si>
    <t>1238815398</t>
  </si>
  <si>
    <t>timo.storm@flatironssolutions.com</t>
  </si>
  <si>
    <t>Eric</t>
  </si>
  <si>
    <t>Strandvold</t>
  </si>
  <si>
    <t>926504679</t>
  </si>
  <si>
    <t>Eric.Strandvold@flatironssolutions.com</t>
  </si>
  <si>
    <t>Bill</t>
  </si>
  <si>
    <t>Tarket</t>
  </si>
  <si>
    <t>926506334</t>
  </si>
  <si>
    <t>Bill.Tarket@flatironssolutions.com</t>
  </si>
  <si>
    <t>Taylor</t>
  </si>
  <si>
    <t>926507664</t>
  </si>
  <si>
    <t>Dustin.Taylor@flatironssolutions.com</t>
  </si>
  <si>
    <t>Monika</t>
  </si>
  <si>
    <t>Trivedi</t>
  </si>
  <si>
    <t>1232465494</t>
  </si>
  <si>
    <t>monika.trivedi@flatironssolutions.com</t>
  </si>
  <si>
    <t>Ashish</t>
  </si>
  <si>
    <t>Uniyal</t>
  </si>
  <si>
    <t>1059809668</t>
  </si>
  <si>
    <t>ashish.uniyal@flatironssolutions.com</t>
  </si>
  <si>
    <t>Valentine</t>
  </si>
  <si>
    <t>1224310622</t>
  </si>
  <si>
    <t>mark.valentine@flatironssolutions.com</t>
  </si>
  <si>
    <t>Rajat</t>
  </si>
  <si>
    <t>Vardhan</t>
  </si>
  <si>
    <t>1232467424</t>
  </si>
  <si>
    <t>rajat.vardhan@flatironssolutions.com</t>
  </si>
  <si>
    <t>Albert</t>
  </si>
  <si>
    <t>Vergara</t>
  </si>
  <si>
    <t>25716434</t>
  </si>
  <si>
    <t>Albert.Vergara@flatironssolutions.com</t>
  </si>
  <si>
    <t>Roger</t>
  </si>
  <si>
    <t>Vucevic</t>
  </si>
  <si>
    <t>1002336152</t>
  </si>
  <si>
    <t>Roger.vucevic@flatironssolutions.com</t>
  </si>
  <si>
    <t>Chayuan</t>
  </si>
  <si>
    <t>Wang</t>
  </si>
  <si>
    <t>1029185875</t>
  </si>
  <si>
    <t>chayuan.wang@flatironssolutions.com</t>
  </si>
  <si>
    <t>Jason</t>
  </si>
  <si>
    <t>23885133</t>
  </si>
  <si>
    <t>jason.wang@flatironssolutions.com</t>
  </si>
  <si>
    <t>Knut</t>
  </si>
  <si>
    <t>Wang Nilsen</t>
  </si>
  <si>
    <t>1238815890</t>
  </si>
  <si>
    <t>knut.nilsen@flatironssolutions.com</t>
  </si>
  <si>
    <t>Bob</t>
  </si>
  <si>
    <t>Ward</t>
  </si>
  <si>
    <t>926509830</t>
  </si>
  <si>
    <t>Robert.Ward@flatironssolutions.com</t>
  </si>
  <si>
    <t>Lauren</t>
  </si>
  <si>
    <t>926515412</t>
  </si>
  <si>
    <t>Lauren.Ward@flatironssolutions.com</t>
  </si>
  <si>
    <t>Matt</t>
  </si>
  <si>
    <t>Whittle</t>
  </si>
  <si>
    <t>926517929</t>
  </si>
  <si>
    <t>Matt.Whittle@flatironssolutions.com</t>
  </si>
  <si>
    <t>Williams</t>
  </si>
  <si>
    <t>73669079</t>
  </si>
  <si>
    <t>Paul.Williams@flatironssolutions.com</t>
  </si>
  <si>
    <t>Ross</t>
  </si>
  <si>
    <t>Wilson</t>
  </si>
  <si>
    <t>926519746</t>
  </si>
  <si>
    <t>Ross.Wilson@flatironssolutions.com</t>
  </si>
  <si>
    <t>Baul</t>
  </si>
  <si>
    <t>Wu</t>
  </si>
  <si>
    <t>1176962998</t>
  </si>
  <si>
    <t>baul.wu@flatironssolutions.com</t>
  </si>
  <si>
    <t>Bin</t>
  </si>
  <si>
    <t>1113956302</t>
  </si>
  <si>
    <t>bin.wu@flatironssolutions.com</t>
  </si>
  <si>
    <t>Xinyu</t>
  </si>
  <si>
    <t>Xu</t>
  </si>
  <si>
    <t>1113957651</t>
  </si>
  <si>
    <t>xu.xinyu@flatironssolutions.com</t>
  </si>
  <si>
    <t>Dingjun</t>
  </si>
  <si>
    <t>Yang</t>
  </si>
  <si>
    <t>1153224874</t>
  </si>
  <si>
    <t>Dingjun.yang@flatironssolutions.com</t>
  </si>
  <si>
    <t>Evan</t>
  </si>
  <si>
    <t>Yeager</t>
  </si>
  <si>
    <t>926522978</t>
  </si>
  <si>
    <t>Evan.Yeager@flatironssolutions.com</t>
  </si>
  <si>
    <t>Young</t>
  </si>
  <si>
    <t>926527106</t>
  </si>
  <si>
    <t>Bill.Young@flatironssolutions.com</t>
  </si>
  <si>
    <t>Wendy</t>
  </si>
  <si>
    <t>Yuan</t>
  </si>
  <si>
    <t>1208556467</t>
  </si>
  <si>
    <t>wendy.yuan@flatironssolutions.com</t>
  </si>
  <si>
    <t>Anthony</t>
  </si>
  <si>
    <t>Zambeck</t>
  </si>
  <si>
    <t>1238815700</t>
  </si>
  <si>
    <t>tzambeck@flatironssolutions.com</t>
  </si>
  <si>
    <t>Shuman</t>
  </si>
  <si>
    <t>Zhang</t>
  </si>
  <si>
    <t>1238815367</t>
  </si>
  <si>
    <t>shuman.Zhang@flatironssolutions.com</t>
  </si>
  <si>
    <t>Line</t>
  </si>
  <si>
    <t>Passed 80%-100%</t>
  </si>
  <si>
    <t>Need to Retake</t>
  </si>
  <si>
    <t>Enrolled</t>
  </si>
  <si>
    <t>Totals</t>
  </si>
  <si>
    <t>BISP</t>
  </si>
  <si>
    <t>Content Technologies Solutions (CTS)</t>
  </si>
  <si>
    <t>TDE Engineering Support (CCS)</t>
  </si>
  <si>
    <t>Technology, Solutions, and Investments (TSI)</t>
  </si>
  <si>
    <t>TDE Training Services (CCS)</t>
  </si>
  <si>
    <t>TEC Mechanical Engines (CCS)</t>
  </si>
  <si>
    <t>Notes</t>
  </si>
  <si>
    <t>Score not recording properly</t>
  </si>
</sst>
</file>

<file path=xl/styles.xml><?xml version="1.0" encoding="utf-8"?>
<styleSheet xmlns="http://schemas.openxmlformats.org/spreadsheetml/2006/main">
  <fonts count="5">
    <font>
      <sz val="11"/>
      <color rgb="FF000000"/>
      <name val="Calibri"/>
    </font>
    <font>
      <sz val="10"/>
      <color rgb="FF000000"/>
      <name val="Arial"/>
    </font>
    <font>
      <sz val="11"/>
      <color rgb="FF000000"/>
      <name val="Calibri"/>
      <family val="2"/>
    </font>
    <font>
      <b/>
      <sz val="10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">
    <xf numFmtId="0" fontId="0" fillId="0" borderId="0" xfId="0"/>
    <xf numFmtId="49" fontId="1" fillId="0" borderId="0" xfId="0" applyNumberFormat="1" applyFont="1"/>
    <xf numFmtId="9" fontId="1" fillId="0" borderId="0" xfId="0" applyNumberFormat="1" applyFont="1"/>
    <xf numFmtId="0" fontId="3" fillId="2" borderId="1" xfId="1" applyFont="1" applyFill="1" applyBorder="1" applyProtection="1">
      <protection locked="0"/>
    </xf>
    <xf numFmtId="0" fontId="3" fillId="2" borderId="1" xfId="1" applyFont="1" applyFill="1" applyBorder="1" applyAlignment="1" applyProtection="1">
      <alignment horizontal="center" wrapText="1"/>
      <protection locked="0"/>
    </xf>
    <xf numFmtId="0" fontId="3" fillId="2" borderId="1" xfId="1" applyFont="1" applyFill="1" applyBorder="1" applyAlignment="1" applyProtection="1">
      <alignment horizontal="center"/>
      <protection locked="0"/>
    </xf>
    <xf numFmtId="0" fontId="3" fillId="2" borderId="1" xfId="1" applyFont="1" applyFill="1" applyBorder="1" applyAlignment="1" applyProtection="1">
      <alignment horizontal="right"/>
      <protection locked="0"/>
    </xf>
    <xf numFmtId="0" fontId="2" fillId="0" borderId="1" xfId="1" applyBorder="1" applyProtection="1">
      <protection locked="0"/>
    </xf>
    <xf numFmtId="0" fontId="2" fillId="0" borderId="1" xfId="1" applyFont="1" applyBorder="1" applyProtection="1">
      <protection locked="0"/>
    </xf>
    <xf numFmtId="0" fontId="2" fillId="0" borderId="1" xfId="1" applyBorder="1" applyAlignment="1" applyProtection="1">
      <alignment horizontal="center"/>
      <protection locked="0"/>
    </xf>
    <xf numFmtId="0" fontId="2" fillId="3" borderId="1" xfId="1" applyFill="1" applyBorder="1" applyAlignment="1" applyProtection="1">
      <alignment horizontal="center"/>
      <protection locked="0"/>
    </xf>
    <xf numFmtId="49" fontId="4" fillId="0" borderId="0" xfId="0" applyNumberFormat="1" applyFont="1"/>
    <xf numFmtId="9" fontId="4" fillId="2" borderId="0" xfId="0" applyNumberFormat="1" applyFont="1" applyFill="1"/>
    <xf numFmtId="0" fontId="2" fillId="2" borderId="0" xfId="0" applyFont="1" applyFill="1"/>
  </cellXfs>
  <cellStyles count="2">
    <cellStyle name="Normal" xfId="0" builtinId="0"/>
    <cellStyle name="Normal 2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BMS Overview</a:t>
            </a:r>
            <a:r>
              <a:rPr lang="en-US" baseline="0"/>
              <a:t> - Full Version</a:t>
            </a:r>
            <a:endParaRPr lang="en-US"/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strRef>
              <c:f>Sheet1!$B$1</c:f>
              <c:strCache>
                <c:ptCount val="1"/>
                <c:pt idx="0">
                  <c:v>Passed 80%-100%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cat>
            <c:strRef>
              <c:f>Sheet1!$A$2:$A$16</c:f>
              <c:strCache>
                <c:ptCount val="15"/>
                <c:pt idx="0">
                  <c:v>Administration</c:v>
                </c:pt>
                <c:pt idx="1">
                  <c:v>Aerospace - EMEA</c:v>
                </c:pt>
                <c:pt idx="2">
                  <c:v>BISP</c:v>
                </c:pt>
                <c:pt idx="3">
                  <c:v>Content Technologies Solutions (CTS)</c:v>
                </c:pt>
                <c:pt idx="4">
                  <c:v>TDE Engineering Support (CCS)</c:v>
                </c:pt>
                <c:pt idx="5">
                  <c:v>TEC Mechanical Engines (CCS)</c:v>
                </c:pt>
                <c:pt idx="6">
                  <c:v>Finance</c:v>
                </c:pt>
                <c:pt idx="7">
                  <c:v>Government Solutions (GS)</c:v>
                </c:pt>
                <c:pt idx="8">
                  <c:v>Human Resources</c:v>
                </c:pt>
                <c:pt idx="9">
                  <c:v>Marketing</c:v>
                </c:pt>
                <c:pt idx="10">
                  <c:v>Operations Solutions (OS)</c:v>
                </c:pt>
                <c:pt idx="11">
                  <c:v>Sales - Americas and Global Services</c:v>
                </c:pt>
                <c:pt idx="12">
                  <c:v>Sales - EMEAA</c:v>
                </c:pt>
                <c:pt idx="13">
                  <c:v>Technology, Solutions, and Investments (TSI)</c:v>
                </c:pt>
                <c:pt idx="14">
                  <c:v>TDE Training Services (CCS)</c:v>
                </c:pt>
              </c:strCache>
            </c:strRef>
          </c:cat>
          <c:val>
            <c:numRef>
              <c:f>Sheet1!$B$2:$B$16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4</c:v>
                </c:pt>
                <c:pt idx="11">
                  <c:v>0</c:v>
                </c:pt>
                <c:pt idx="12">
                  <c:v>1</c:v>
                </c:pt>
                <c:pt idx="13">
                  <c:v>9</c:v>
                </c:pt>
                <c:pt idx="14">
                  <c:v>1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Need to Retake</c:v>
                </c:pt>
              </c:strCache>
            </c:strRef>
          </c:tx>
          <c:spPr>
            <a:solidFill>
              <a:srgbClr val="FFFF00"/>
            </a:solidFill>
          </c:spPr>
          <c:cat>
            <c:strRef>
              <c:f>Sheet1!$A$2:$A$16</c:f>
              <c:strCache>
                <c:ptCount val="15"/>
                <c:pt idx="0">
                  <c:v>Administration</c:v>
                </c:pt>
                <c:pt idx="1">
                  <c:v>Aerospace - EMEA</c:v>
                </c:pt>
                <c:pt idx="2">
                  <c:v>BISP</c:v>
                </c:pt>
                <c:pt idx="3">
                  <c:v>Content Technologies Solutions (CTS)</c:v>
                </c:pt>
                <c:pt idx="4">
                  <c:v>TDE Engineering Support (CCS)</c:v>
                </c:pt>
                <c:pt idx="5">
                  <c:v>TEC Mechanical Engines (CCS)</c:v>
                </c:pt>
                <c:pt idx="6">
                  <c:v>Finance</c:v>
                </c:pt>
                <c:pt idx="7">
                  <c:v>Government Solutions (GS)</c:v>
                </c:pt>
                <c:pt idx="8">
                  <c:v>Human Resources</c:v>
                </c:pt>
                <c:pt idx="9">
                  <c:v>Marketing</c:v>
                </c:pt>
                <c:pt idx="10">
                  <c:v>Operations Solutions (OS)</c:v>
                </c:pt>
                <c:pt idx="11">
                  <c:v>Sales - Americas and Global Services</c:v>
                </c:pt>
                <c:pt idx="12">
                  <c:v>Sales - EMEAA</c:v>
                </c:pt>
                <c:pt idx="13">
                  <c:v>Technology, Solutions, and Investments (TSI)</c:v>
                </c:pt>
                <c:pt idx="14">
                  <c:v>TDE Training Services (CCS)</c:v>
                </c:pt>
              </c:strCache>
            </c:strRef>
          </c:cat>
          <c:val>
            <c:numRef>
              <c:f>Sheet1!$C$2:$C$16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Enrolled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Sheet1!$A$2:$A$16</c:f>
              <c:strCache>
                <c:ptCount val="15"/>
                <c:pt idx="0">
                  <c:v>Administration</c:v>
                </c:pt>
                <c:pt idx="1">
                  <c:v>Aerospace - EMEA</c:v>
                </c:pt>
                <c:pt idx="2">
                  <c:v>BISP</c:v>
                </c:pt>
                <c:pt idx="3">
                  <c:v>Content Technologies Solutions (CTS)</c:v>
                </c:pt>
                <c:pt idx="4">
                  <c:v>TDE Engineering Support (CCS)</c:v>
                </c:pt>
                <c:pt idx="5">
                  <c:v>TEC Mechanical Engines (CCS)</c:v>
                </c:pt>
                <c:pt idx="6">
                  <c:v>Finance</c:v>
                </c:pt>
                <c:pt idx="7">
                  <c:v>Government Solutions (GS)</c:v>
                </c:pt>
                <c:pt idx="8">
                  <c:v>Human Resources</c:v>
                </c:pt>
                <c:pt idx="9">
                  <c:v>Marketing</c:v>
                </c:pt>
                <c:pt idx="10">
                  <c:v>Operations Solutions (OS)</c:v>
                </c:pt>
                <c:pt idx="11">
                  <c:v>Sales - Americas and Global Services</c:v>
                </c:pt>
                <c:pt idx="12">
                  <c:v>Sales - EMEAA</c:v>
                </c:pt>
                <c:pt idx="13">
                  <c:v>Technology, Solutions, and Investments (TSI)</c:v>
                </c:pt>
                <c:pt idx="14">
                  <c:v>TDE Training Services (CCS)</c:v>
                </c:pt>
              </c:strCache>
            </c:strRef>
          </c:cat>
          <c:val>
            <c:numRef>
              <c:f>Sheet1!$D$2:$D$16</c:f>
              <c:numCache>
                <c:formatCode>General</c:formatCode>
                <c:ptCount val="15"/>
                <c:pt idx="0">
                  <c:v>6</c:v>
                </c:pt>
                <c:pt idx="1">
                  <c:v>1</c:v>
                </c:pt>
                <c:pt idx="2">
                  <c:v>2</c:v>
                </c:pt>
                <c:pt idx="3">
                  <c:v>36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11</c:v>
                </c:pt>
                <c:pt idx="8">
                  <c:v>2</c:v>
                </c:pt>
                <c:pt idx="9">
                  <c:v>1</c:v>
                </c:pt>
                <c:pt idx="10">
                  <c:v>21</c:v>
                </c:pt>
                <c:pt idx="11">
                  <c:v>4</c:v>
                </c:pt>
                <c:pt idx="12">
                  <c:v>5</c:v>
                </c:pt>
                <c:pt idx="13">
                  <c:v>17</c:v>
                </c:pt>
                <c:pt idx="14">
                  <c:v>1</c:v>
                </c:pt>
              </c:numCache>
            </c:numRef>
          </c:val>
        </c:ser>
        <c:gapWidth val="55"/>
        <c:overlap val="100"/>
        <c:axId val="96323840"/>
        <c:axId val="96395264"/>
      </c:barChart>
      <c:catAx>
        <c:axId val="96323840"/>
        <c:scaling>
          <c:orientation val="minMax"/>
        </c:scaling>
        <c:axPos val="b"/>
        <c:majorTickMark val="none"/>
        <c:tickLblPos val="nextTo"/>
        <c:crossAx val="96395264"/>
        <c:crosses val="autoZero"/>
        <c:auto val="1"/>
        <c:lblAlgn val="ctr"/>
        <c:lblOffset val="100"/>
      </c:catAx>
      <c:valAx>
        <c:axId val="96395264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9632384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18</xdr:row>
      <xdr:rowOff>0</xdr:rowOff>
    </xdr:from>
    <xdr:to>
      <xdr:col>16</xdr:col>
      <xdr:colOff>0</xdr:colOff>
      <xdr:row>40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42"/>
  <sheetViews>
    <sheetView tabSelected="1" workbookViewId="0">
      <selection activeCell="J17" sqref="J17"/>
    </sheetView>
  </sheetViews>
  <sheetFormatPr defaultRowHeight="15"/>
  <cols>
    <col min="1" max="1" width="15.140625" bestFit="1" customWidth="1"/>
    <col min="2" max="2" width="12.7109375" bestFit="1" customWidth="1"/>
    <col min="3" max="3" width="11" bestFit="1" customWidth="1"/>
    <col min="4" max="4" width="9" bestFit="1" customWidth="1"/>
    <col min="5" max="5" width="44.7109375" bestFit="1" customWidth="1"/>
    <col min="6" max="6" width="40" bestFit="1" customWidth="1"/>
    <col min="7" max="7" width="32.28515625" bestFit="1" customWidth="1"/>
    <col min="8" max="8" width="15" bestFit="1" customWidth="1"/>
    <col min="9" max="9" width="11" bestFit="1" customWidth="1"/>
    <col min="10" max="10" width="26.85546875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1" t="s">
        <v>582</v>
      </c>
    </row>
    <row r="2" spans="1:10">
      <c r="A2" s="1" t="s">
        <v>15</v>
      </c>
      <c r="B2" s="1" t="s">
        <v>16</v>
      </c>
      <c r="C2" s="1" t="s">
        <v>17</v>
      </c>
      <c r="D2" s="1"/>
      <c r="E2" s="1" t="s">
        <v>18</v>
      </c>
      <c r="F2" s="1" t="s">
        <v>19</v>
      </c>
      <c r="G2" s="2">
        <v>1</v>
      </c>
      <c r="H2" s="2">
        <v>0.97</v>
      </c>
      <c r="I2" s="2">
        <v>0.97</v>
      </c>
    </row>
    <row r="3" spans="1:10">
      <c r="A3" s="1" t="s">
        <v>500</v>
      </c>
      <c r="B3" s="1" t="s">
        <v>501</v>
      </c>
      <c r="C3" s="1" t="s">
        <v>502</v>
      </c>
      <c r="D3" s="1"/>
      <c r="E3" s="1" t="s">
        <v>85</v>
      </c>
      <c r="F3" s="1" t="s">
        <v>503</v>
      </c>
      <c r="G3" s="1" t="s">
        <v>14</v>
      </c>
      <c r="H3" s="1" t="s">
        <v>14</v>
      </c>
      <c r="I3" s="1" t="s">
        <v>14</v>
      </c>
    </row>
    <row r="4" spans="1:10">
      <c r="A4" s="1" t="s">
        <v>229</v>
      </c>
      <c r="B4" s="1" t="s">
        <v>230</v>
      </c>
      <c r="C4" s="1" t="s">
        <v>231</v>
      </c>
      <c r="D4" s="1"/>
      <c r="E4" s="1" t="s">
        <v>27</v>
      </c>
      <c r="F4" s="1" t="s">
        <v>232</v>
      </c>
      <c r="G4" s="1" t="s">
        <v>14</v>
      </c>
      <c r="H4" s="1" t="s">
        <v>14</v>
      </c>
      <c r="I4" s="1" t="s">
        <v>14</v>
      </c>
    </row>
    <row r="5" spans="1:10">
      <c r="A5" s="1" t="s">
        <v>229</v>
      </c>
      <c r="B5" s="1" t="s">
        <v>264</v>
      </c>
      <c r="C5" s="1" t="s">
        <v>265</v>
      </c>
      <c r="D5" s="1"/>
      <c r="E5" s="1" t="s">
        <v>32</v>
      </c>
      <c r="F5" s="1" t="s">
        <v>266</v>
      </c>
      <c r="G5" s="1" t="s">
        <v>14</v>
      </c>
      <c r="H5" s="1" t="s">
        <v>14</v>
      </c>
      <c r="I5" s="1" t="s">
        <v>14</v>
      </c>
    </row>
    <row r="6" spans="1:10">
      <c r="A6" s="1" t="s">
        <v>119</v>
      </c>
      <c r="B6" s="1" t="s">
        <v>120</v>
      </c>
      <c r="C6" s="1" t="s">
        <v>121</v>
      </c>
      <c r="D6" s="1"/>
      <c r="E6" s="1" t="s">
        <v>27</v>
      </c>
      <c r="F6" s="1" t="s">
        <v>122</v>
      </c>
      <c r="G6" s="1" t="s">
        <v>14</v>
      </c>
      <c r="H6" s="1" t="s">
        <v>14</v>
      </c>
      <c r="I6" s="1" t="s">
        <v>14</v>
      </c>
    </row>
    <row r="7" spans="1:10">
      <c r="A7" s="1" t="s">
        <v>82</v>
      </c>
      <c r="B7" s="1" t="s">
        <v>83</v>
      </c>
      <c r="C7" s="1" t="s">
        <v>84</v>
      </c>
      <c r="D7" s="1"/>
      <c r="E7" s="1" t="s">
        <v>85</v>
      </c>
      <c r="F7" s="1" t="s">
        <v>86</v>
      </c>
      <c r="G7" s="1" t="s">
        <v>14</v>
      </c>
      <c r="H7" s="1" t="s">
        <v>14</v>
      </c>
      <c r="I7" s="1" t="s">
        <v>14</v>
      </c>
    </row>
    <row r="8" spans="1:10">
      <c r="A8" s="1" t="s">
        <v>310</v>
      </c>
      <c r="B8" s="1" t="s">
        <v>311</v>
      </c>
      <c r="C8" s="1" t="s">
        <v>312</v>
      </c>
      <c r="D8" s="1"/>
      <c r="E8" s="1" t="s">
        <v>51</v>
      </c>
      <c r="F8" s="1" t="s">
        <v>313</v>
      </c>
      <c r="G8" s="1" t="s">
        <v>14</v>
      </c>
      <c r="H8" s="1" t="s">
        <v>14</v>
      </c>
      <c r="I8" s="1" t="s">
        <v>14</v>
      </c>
    </row>
    <row r="9" spans="1:10">
      <c r="A9" s="1" t="s">
        <v>458</v>
      </c>
      <c r="B9" s="1" t="s">
        <v>459</v>
      </c>
      <c r="C9" s="1" t="s">
        <v>460</v>
      </c>
      <c r="D9" s="1"/>
      <c r="E9" s="1" t="s">
        <v>85</v>
      </c>
      <c r="F9" s="1" t="s">
        <v>461</v>
      </c>
      <c r="G9" s="1" t="s">
        <v>14</v>
      </c>
      <c r="H9" s="1" t="s">
        <v>14</v>
      </c>
      <c r="I9" s="1" t="s">
        <v>14</v>
      </c>
    </row>
    <row r="10" spans="1:10">
      <c r="A10" s="1" t="s">
        <v>48</v>
      </c>
      <c r="B10" s="1" t="s">
        <v>49</v>
      </c>
      <c r="C10" s="1" t="s">
        <v>50</v>
      </c>
      <c r="D10" s="1"/>
      <c r="E10" s="1" t="s">
        <v>51</v>
      </c>
      <c r="F10" s="1" t="s">
        <v>52</v>
      </c>
      <c r="G10" s="1" t="s">
        <v>14</v>
      </c>
      <c r="H10" s="1" t="s">
        <v>14</v>
      </c>
      <c r="I10" s="1" t="s">
        <v>14</v>
      </c>
    </row>
    <row r="11" spans="1:10">
      <c r="A11" s="1" t="s">
        <v>563</v>
      </c>
      <c r="B11" s="1" t="s">
        <v>564</v>
      </c>
      <c r="C11" s="1" t="s">
        <v>565</v>
      </c>
      <c r="D11" s="1"/>
      <c r="E11" s="1" t="s">
        <v>37</v>
      </c>
      <c r="F11" s="1" t="s">
        <v>566</v>
      </c>
      <c r="G11" s="1" t="s">
        <v>14</v>
      </c>
      <c r="H11" s="1" t="s">
        <v>14</v>
      </c>
      <c r="I11" s="1" t="s">
        <v>14</v>
      </c>
    </row>
    <row r="12" spans="1:10">
      <c r="A12" s="1" t="s">
        <v>115</v>
      </c>
      <c r="B12" s="1" t="s">
        <v>116</v>
      </c>
      <c r="C12" s="1" t="s">
        <v>117</v>
      </c>
      <c r="D12" s="1"/>
      <c r="E12" s="1" t="s">
        <v>27</v>
      </c>
      <c r="F12" s="1" t="s">
        <v>118</v>
      </c>
      <c r="G12" s="2">
        <v>1</v>
      </c>
      <c r="H12" s="2">
        <v>0.95</v>
      </c>
      <c r="I12" s="2">
        <v>0.95</v>
      </c>
    </row>
    <row r="13" spans="1:10">
      <c r="A13" s="1" t="s">
        <v>333</v>
      </c>
      <c r="B13" s="1" t="s">
        <v>334</v>
      </c>
      <c r="C13" s="1" t="s">
        <v>335</v>
      </c>
      <c r="D13" s="1"/>
      <c r="E13" s="1" t="s">
        <v>18</v>
      </c>
      <c r="F13" s="1" t="s">
        <v>336</v>
      </c>
      <c r="G13" s="1" t="s">
        <v>14</v>
      </c>
      <c r="H13" s="1" t="s">
        <v>14</v>
      </c>
      <c r="I13" s="1" t="s">
        <v>14</v>
      </c>
    </row>
    <row r="14" spans="1:10">
      <c r="A14" s="1" t="s">
        <v>489</v>
      </c>
      <c r="B14" s="1" t="s">
        <v>490</v>
      </c>
      <c r="C14" s="1" t="s">
        <v>491</v>
      </c>
      <c r="D14" s="1"/>
      <c r="E14" s="1" t="s">
        <v>27</v>
      </c>
      <c r="F14" s="1" t="s">
        <v>492</v>
      </c>
      <c r="G14" s="1" t="s">
        <v>14</v>
      </c>
      <c r="H14" s="1" t="s">
        <v>14</v>
      </c>
      <c r="I14" s="1" t="s">
        <v>14</v>
      </c>
    </row>
    <row r="15" spans="1:10">
      <c r="A15" s="1" t="s">
        <v>537</v>
      </c>
      <c r="B15" s="1" t="s">
        <v>538</v>
      </c>
      <c r="C15" s="1" t="s">
        <v>539</v>
      </c>
      <c r="D15" s="1"/>
      <c r="E15" s="1" t="s">
        <v>18</v>
      </c>
      <c r="F15" s="1" t="s">
        <v>540</v>
      </c>
      <c r="G15" s="2">
        <v>1</v>
      </c>
      <c r="H15" s="2">
        <v>1</v>
      </c>
      <c r="I15" s="2">
        <v>1</v>
      </c>
    </row>
    <row r="16" spans="1:10">
      <c r="A16" s="1" t="s">
        <v>478</v>
      </c>
      <c r="B16" s="1" t="s">
        <v>479</v>
      </c>
      <c r="C16" s="1" t="s">
        <v>480</v>
      </c>
      <c r="D16" s="1"/>
      <c r="E16" s="1" t="s">
        <v>27</v>
      </c>
      <c r="F16" s="1" t="s">
        <v>481</v>
      </c>
      <c r="G16" s="1" t="s">
        <v>14</v>
      </c>
      <c r="H16" s="1" t="s">
        <v>14</v>
      </c>
      <c r="I16" s="1" t="s">
        <v>14</v>
      </c>
    </row>
    <row r="17" spans="1:10">
      <c r="A17" s="1" t="s">
        <v>478</v>
      </c>
      <c r="B17" s="1" t="s">
        <v>556</v>
      </c>
      <c r="C17" s="1" t="s">
        <v>557</v>
      </c>
      <c r="D17" s="1"/>
      <c r="E17" s="1" t="s">
        <v>27</v>
      </c>
      <c r="F17" s="1" t="s">
        <v>558</v>
      </c>
      <c r="G17" s="2">
        <v>1</v>
      </c>
      <c r="H17" s="1" t="s">
        <v>14</v>
      </c>
      <c r="I17" s="2">
        <v>1</v>
      </c>
    </row>
    <row r="18" spans="1:10">
      <c r="A18" s="1" t="s">
        <v>541</v>
      </c>
      <c r="B18" s="1" t="s">
        <v>538</v>
      </c>
      <c r="C18" s="1" t="s">
        <v>542</v>
      </c>
      <c r="D18" s="1"/>
      <c r="E18" s="1" t="s">
        <v>32</v>
      </c>
      <c r="F18" s="1" t="s">
        <v>543</v>
      </c>
      <c r="G18" s="1" t="s">
        <v>14</v>
      </c>
      <c r="H18" s="1" t="s">
        <v>14</v>
      </c>
      <c r="I18" s="1" t="s">
        <v>14</v>
      </c>
    </row>
    <row r="19" spans="1:10">
      <c r="A19" s="1" t="s">
        <v>519</v>
      </c>
      <c r="B19" s="1" t="s">
        <v>520</v>
      </c>
      <c r="C19" s="1" t="s">
        <v>521</v>
      </c>
      <c r="D19" s="1"/>
      <c r="E19" s="1" t="s">
        <v>27</v>
      </c>
      <c r="F19" s="1" t="s">
        <v>522</v>
      </c>
      <c r="G19" s="1" t="s">
        <v>14</v>
      </c>
      <c r="H19" s="1" t="s">
        <v>14</v>
      </c>
      <c r="I19" s="1" t="s">
        <v>14</v>
      </c>
    </row>
    <row r="20" spans="1:10">
      <c r="A20" s="1" t="s">
        <v>395</v>
      </c>
      <c r="B20" s="1" t="s">
        <v>396</v>
      </c>
      <c r="C20" s="1" t="s">
        <v>397</v>
      </c>
      <c r="D20" s="1"/>
      <c r="E20" s="1" t="s">
        <v>27</v>
      </c>
      <c r="F20" s="1" t="s">
        <v>398</v>
      </c>
      <c r="G20" s="2">
        <v>1</v>
      </c>
      <c r="H20" s="2">
        <v>1</v>
      </c>
      <c r="I20" s="2">
        <v>1</v>
      </c>
    </row>
    <row r="21" spans="1:10">
      <c r="A21" s="1" t="s">
        <v>77</v>
      </c>
      <c r="B21" s="1" t="s">
        <v>78</v>
      </c>
      <c r="C21" s="1" t="s">
        <v>79</v>
      </c>
      <c r="D21" s="1"/>
      <c r="E21" s="1" t="s">
        <v>80</v>
      </c>
      <c r="F21" s="1" t="s">
        <v>81</v>
      </c>
      <c r="G21" s="1" t="s">
        <v>14</v>
      </c>
      <c r="H21" s="1" t="s">
        <v>14</v>
      </c>
      <c r="I21" s="1" t="s">
        <v>14</v>
      </c>
    </row>
    <row r="22" spans="1:10">
      <c r="A22" s="1" t="s">
        <v>96</v>
      </c>
      <c r="B22" s="1" t="s">
        <v>97</v>
      </c>
      <c r="C22" s="1" t="s">
        <v>98</v>
      </c>
      <c r="D22" s="1"/>
      <c r="E22" s="1" t="s">
        <v>27</v>
      </c>
      <c r="F22" s="1" t="s">
        <v>99</v>
      </c>
      <c r="G22" s="1" t="s">
        <v>14</v>
      </c>
      <c r="H22" s="1" t="s">
        <v>14</v>
      </c>
      <c r="I22" s="1" t="s">
        <v>14</v>
      </c>
    </row>
    <row r="23" spans="1:10">
      <c r="A23" s="1" t="s">
        <v>233</v>
      </c>
      <c r="B23" s="1" t="s">
        <v>230</v>
      </c>
      <c r="C23" s="1" t="s">
        <v>234</v>
      </c>
      <c r="D23" s="1"/>
      <c r="E23" s="1" t="s">
        <v>207</v>
      </c>
      <c r="F23" s="1" t="s">
        <v>235</v>
      </c>
      <c r="G23" s="12">
        <v>1</v>
      </c>
      <c r="H23" s="12">
        <v>0.86</v>
      </c>
      <c r="I23" s="12">
        <v>0.86</v>
      </c>
      <c r="J23" s="13" t="s">
        <v>583</v>
      </c>
    </row>
    <row r="24" spans="1:10">
      <c r="A24" s="1" t="s">
        <v>508</v>
      </c>
      <c r="B24" s="1" t="s">
        <v>509</v>
      </c>
      <c r="C24" s="1" t="s">
        <v>510</v>
      </c>
      <c r="D24" s="1"/>
      <c r="E24" s="1" t="s">
        <v>18</v>
      </c>
      <c r="F24" s="1" t="s">
        <v>511</v>
      </c>
      <c r="G24" s="2">
        <v>1</v>
      </c>
      <c r="H24" s="2">
        <v>1</v>
      </c>
      <c r="I24" s="2">
        <v>1</v>
      </c>
    </row>
    <row r="25" spans="1:10">
      <c r="A25" s="1" t="s">
        <v>88</v>
      </c>
      <c r="B25" s="1" t="s">
        <v>221</v>
      </c>
      <c r="C25" s="1" t="s">
        <v>222</v>
      </c>
      <c r="D25" s="1"/>
      <c r="E25" s="1" t="s">
        <v>223</v>
      </c>
      <c r="F25" s="1" t="s">
        <v>224</v>
      </c>
      <c r="G25" s="1" t="s">
        <v>14</v>
      </c>
      <c r="H25" s="1" t="s">
        <v>14</v>
      </c>
      <c r="I25" s="1" t="s">
        <v>14</v>
      </c>
    </row>
    <row r="26" spans="1:10">
      <c r="A26" s="1" t="s">
        <v>240</v>
      </c>
      <c r="B26" s="1" t="s">
        <v>241</v>
      </c>
      <c r="C26" s="1" t="s">
        <v>242</v>
      </c>
      <c r="D26" s="1"/>
      <c r="E26" s="1" t="s">
        <v>27</v>
      </c>
      <c r="F26" s="1" t="s">
        <v>243</v>
      </c>
      <c r="G26" s="1" t="s">
        <v>14</v>
      </c>
      <c r="H26" s="1" t="s">
        <v>14</v>
      </c>
      <c r="I26" s="1" t="s">
        <v>14</v>
      </c>
    </row>
    <row r="27" spans="1:10">
      <c r="A27" s="1" t="s">
        <v>399</v>
      </c>
      <c r="B27" s="1" t="s">
        <v>400</v>
      </c>
      <c r="C27" s="1" t="s">
        <v>401</v>
      </c>
      <c r="D27" s="1"/>
      <c r="E27" s="1" t="s">
        <v>32</v>
      </c>
      <c r="F27" s="1" t="s">
        <v>402</v>
      </c>
      <c r="G27" s="1" t="s">
        <v>14</v>
      </c>
      <c r="H27" s="1" t="s">
        <v>14</v>
      </c>
      <c r="I27" s="1" t="s">
        <v>14</v>
      </c>
    </row>
    <row r="28" spans="1:10">
      <c r="A28" s="1" t="s">
        <v>131</v>
      </c>
      <c r="B28" s="1" t="s">
        <v>132</v>
      </c>
      <c r="C28" s="1" t="s">
        <v>133</v>
      </c>
      <c r="D28" s="1"/>
      <c r="E28" s="1" t="s">
        <v>85</v>
      </c>
      <c r="F28" s="1" t="s">
        <v>134</v>
      </c>
      <c r="G28" s="1" t="s">
        <v>14</v>
      </c>
      <c r="H28" s="1" t="s">
        <v>14</v>
      </c>
      <c r="I28" s="1" t="s">
        <v>14</v>
      </c>
    </row>
    <row r="29" spans="1:10">
      <c r="A29" s="1" t="s">
        <v>143</v>
      </c>
      <c r="B29" s="1" t="s">
        <v>144</v>
      </c>
      <c r="C29" s="1" t="s">
        <v>145</v>
      </c>
      <c r="D29" s="1"/>
      <c r="E29" s="1" t="s">
        <v>27</v>
      </c>
      <c r="F29" s="1" t="s">
        <v>146</v>
      </c>
      <c r="G29" s="2">
        <v>1</v>
      </c>
      <c r="H29" s="2">
        <v>0.85</v>
      </c>
      <c r="I29" s="2">
        <v>0.87</v>
      </c>
    </row>
    <row r="30" spans="1:10">
      <c r="A30" s="1" t="s">
        <v>322</v>
      </c>
      <c r="B30" s="1" t="s">
        <v>323</v>
      </c>
      <c r="C30" s="1" t="s">
        <v>324</v>
      </c>
      <c r="D30" s="1"/>
      <c r="E30" s="1" t="s">
        <v>18</v>
      </c>
      <c r="F30" s="1" t="s">
        <v>325</v>
      </c>
      <c r="G30" s="1" t="s">
        <v>14</v>
      </c>
      <c r="H30" s="1" t="s">
        <v>14</v>
      </c>
      <c r="I30" s="1" t="s">
        <v>14</v>
      </c>
    </row>
    <row r="31" spans="1:10">
      <c r="A31" s="1" t="s">
        <v>100</v>
      </c>
      <c r="B31" s="1" t="s">
        <v>183</v>
      </c>
      <c r="C31" s="1" t="s">
        <v>184</v>
      </c>
      <c r="D31" s="1"/>
      <c r="E31" s="1" t="s">
        <v>32</v>
      </c>
      <c r="F31" s="1" t="s">
        <v>185</v>
      </c>
      <c r="G31" s="1" t="s">
        <v>14</v>
      </c>
      <c r="H31" s="1" t="s">
        <v>14</v>
      </c>
      <c r="I31" s="1" t="s">
        <v>14</v>
      </c>
    </row>
    <row r="32" spans="1:10">
      <c r="A32" s="1" t="s">
        <v>189</v>
      </c>
      <c r="B32" s="1" t="s">
        <v>190</v>
      </c>
      <c r="C32" s="1" t="s">
        <v>191</v>
      </c>
      <c r="D32" s="1"/>
      <c r="E32" s="1" t="s">
        <v>37</v>
      </c>
      <c r="F32" s="1" t="s">
        <v>192</v>
      </c>
      <c r="G32" s="1" t="s">
        <v>14</v>
      </c>
      <c r="H32" s="1" t="s">
        <v>14</v>
      </c>
      <c r="I32" s="1" t="s">
        <v>14</v>
      </c>
    </row>
    <row r="33" spans="1:10">
      <c r="A33" s="1" t="s">
        <v>462</v>
      </c>
      <c r="B33" s="1" t="s">
        <v>463</v>
      </c>
      <c r="C33" s="1" t="s">
        <v>464</v>
      </c>
      <c r="D33" s="1"/>
      <c r="E33" s="1" t="s">
        <v>27</v>
      </c>
      <c r="F33" s="1" t="s">
        <v>465</v>
      </c>
      <c r="G33" s="1" t="s">
        <v>14</v>
      </c>
      <c r="H33" s="1" t="s">
        <v>14</v>
      </c>
      <c r="I33" s="1" t="s">
        <v>14</v>
      </c>
    </row>
    <row r="34" spans="1:10">
      <c r="A34" s="1" t="s">
        <v>548</v>
      </c>
      <c r="B34" s="1" t="s">
        <v>549</v>
      </c>
      <c r="C34" s="1" t="s">
        <v>550</v>
      </c>
      <c r="D34" s="1"/>
      <c r="E34" s="1" t="s">
        <v>18</v>
      </c>
      <c r="F34" s="1" t="s">
        <v>551</v>
      </c>
      <c r="G34" s="2">
        <v>1</v>
      </c>
      <c r="H34" s="2">
        <v>1</v>
      </c>
      <c r="I34" s="2">
        <v>1</v>
      </c>
    </row>
    <row r="35" spans="1:10">
      <c r="A35" s="1" t="s">
        <v>200</v>
      </c>
      <c r="B35" s="1" t="s">
        <v>201</v>
      </c>
      <c r="C35" s="1" t="s">
        <v>202</v>
      </c>
      <c r="D35" s="1"/>
      <c r="E35" s="1" t="s">
        <v>51</v>
      </c>
      <c r="F35" s="1" t="s">
        <v>203</v>
      </c>
      <c r="G35" s="1" t="s">
        <v>14</v>
      </c>
      <c r="H35" s="1" t="s">
        <v>14</v>
      </c>
      <c r="I35" s="1" t="s">
        <v>14</v>
      </c>
    </row>
    <row r="36" spans="1:10">
      <c r="A36" s="1" t="s">
        <v>213</v>
      </c>
      <c r="B36" s="1" t="s">
        <v>214</v>
      </c>
      <c r="C36" s="1" t="s">
        <v>215</v>
      </c>
      <c r="D36" s="1"/>
      <c r="E36" s="1" t="s">
        <v>27</v>
      </c>
      <c r="F36" s="1" t="s">
        <v>216</v>
      </c>
      <c r="G36" s="1" t="s">
        <v>14</v>
      </c>
      <c r="H36" s="1" t="s">
        <v>14</v>
      </c>
      <c r="I36" s="1" t="s">
        <v>14</v>
      </c>
    </row>
    <row r="37" spans="1:10">
      <c r="A37" s="1" t="s">
        <v>213</v>
      </c>
      <c r="B37" s="1" t="s">
        <v>482</v>
      </c>
      <c r="C37" s="1" t="s">
        <v>483</v>
      </c>
      <c r="D37" s="1"/>
      <c r="E37" s="1" t="s">
        <v>27</v>
      </c>
      <c r="F37" s="1" t="s">
        <v>484</v>
      </c>
      <c r="G37" s="1" t="s">
        <v>14</v>
      </c>
      <c r="H37" s="1" t="s">
        <v>14</v>
      </c>
      <c r="I37" s="1" t="s">
        <v>14</v>
      </c>
    </row>
    <row r="38" spans="1:10">
      <c r="A38" s="1" t="s">
        <v>123</v>
      </c>
      <c r="B38" s="1" t="s">
        <v>124</v>
      </c>
      <c r="C38" s="1" t="s">
        <v>125</v>
      </c>
      <c r="D38" s="1"/>
      <c r="E38" s="1" t="s">
        <v>18</v>
      </c>
      <c r="F38" s="1" t="s">
        <v>126</v>
      </c>
      <c r="G38" s="1" t="s">
        <v>14</v>
      </c>
      <c r="H38" s="1" t="s">
        <v>14</v>
      </c>
      <c r="I38" s="1" t="s">
        <v>14</v>
      </c>
    </row>
    <row r="39" spans="1:10">
      <c r="A39" s="1" t="s">
        <v>87</v>
      </c>
      <c r="B39" s="1" t="s">
        <v>88</v>
      </c>
      <c r="C39" s="1" t="s">
        <v>89</v>
      </c>
      <c r="D39" s="1"/>
      <c r="E39" s="1" t="s">
        <v>90</v>
      </c>
      <c r="F39" s="1" t="s">
        <v>91</v>
      </c>
      <c r="G39" s="12">
        <v>1</v>
      </c>
      <c r="H39" s="12">
        <v>1</v>
      </c>
      <c r="I39" s="12">
        <v>1</v>
      </c>
      <c r="J39" s="13" t="s">
        <v>583</v>
      </c>
    </row>
    <row r="40" spans="1:10">
      <c r="A40" s="1" t="s">
        <v>474</v>
      </c>
      <c r="B40" s="1" t="s">
        <v>475</v>
      </c>
      <c r="C40" s="1" t="s">
        <v>476</v>
      </c>
      <c r="D40" s="1"/>
      <c r="E40" s="1" t="s">
        <v>27</v>
      </c>
      <c r="F40" s="1" t="s">
        <v>477</v>
      </c>
      <c r="G40" s="1" t="s">
        <v>14</v>
      </c>
      <c r="H40" s="1" t="s">
        <v>14</v>
      </c>
      <c r="I40" s="1" t="s">
        <v>14</v>
      </c>
    </row>
    <row r="41" spans="1:10">
      <c r="A41" s="1" t="s">
        <v>423</v>
      </c>
      <c r="B41" s="1" t="s">
        <v>424</v>
      </c>
      <c r="C41" s="1" t="s">
        <v>425</v>
      </c>
      <c r="D41" s="1"/>
      <c r="E41" s="1" t="s">
        <v>18</v>
      </c>
      <c r="F41" s="1" t="s">
        <v>426</v>
      </c>
      <c r="G41" s="1" t="s">
        <v>14</v>
      </c>
      <c r="H41" s="1" t="s">
        <v>14</v>
      </c>
      <c r="I41" s="1" t="s">
        <v>14</v>
      </c>
    </row>
    <row r="42" spans="1:10">
      <c r="A42" s="1" t="s">
        <v>438</v>
      </c>
      <c r="B42" s="1" t="s">
        <v>439</v>
      </c>
      <c r="C42" s="1" t="s">
        <v>440</v>
      </c>
      <c r="D42" s="1"/>
      <c r="E42" s="1" t="s">
        <v>27</v>
      </c>
      <c r="F42" s="1" t="s">
        <v>441</v>
      </c>
      <c r="G42" s="2">
        <v>1</v>
      </c>
      <c r="H42" s="2">
        <v>0.97</v>
      </c>
      <c r="I42" s="2">
        <v>0.97</v>
      </c>
    </row>
    <row r="43" spans="1:10">
      <c r="A43" s="1" t="s">
        <v>167</v>
      </c>
      <c r="B43" s="1" t="s">
        <v>168</v>
      </c>
      <c r="C43" s="1" t="s">
        <v>169</v>
      </c>
      <c r="D43" s="1"/>
      <c r="E43" s="1" t="s">
        <v>18</v>
      </c>
      <c r="F43" s="1" t="s">
        <v>170</v>
      </c>
      <c r="G43" s="1" t="s">
        <v>14</v>
      </c>
      <c r="H43" s="1" t="s">
        <v>14</v>
      </c>
      <c r="I43" s="1" t="s">
        <v>14</v>
      </c>
    </row>
    <row r="44" spans="1:10">
      <c r="A44" s="1" t="s">
        <v>552</v>
      </c>
      <c r="B44" s="1" t="s">
        <v>553</v>
      </c>
      <c r="C44" s="1" t="s">
        <v>554</v>
      </c>
      <c r="D44" s="1"/>
      <c r="E44" s="1" t="s">
        <v>27</v>
      </c>
      <c r="F44" s="1" t="s">
        <v>555</v>
      </c>
      <c r="G44" s="1" t="s">
        <v>14</v>
      </c>
      <c r="H44" s="1" t="s">
        <v>14</v>
      </c>
      <c r="I44" s="1" t="s">
        <v>14</v>
      </c>
    </row>
    <row r="45" spans="1:10">
      <c r="A45" s="1" t="s">
        <v>29</v>
      </c>
      <c r="B45" s="1" t="s">
        <v>30</v>
      </c>
      <c r="C45" s="1" t="s">
        <v>31</v>
      </c>
      <c r="D45" s="1"/>
      <c r="E45" s="1" t="s">
        <v>32</v>
      </c>
      <c r="F45" s="1" t="s">
        <v>33</v>
      </c>
      <c r="G45" s="1" t="s">
        <v>14</v>
      </c>
      <c r="H45" s="1" t="s">
        <v>14</v>
      </c>
      <c r="I45" s="1" t="s">
        <v>14</v>
      </c>
    </row>
    <row r="46" spans="1:10">
      <c r="A46" s="1" t="s">
        <v>361</v>
      </c>
      <c r="B46" s="1" t="s">
        <v>362</v>
      </c>
      <c r="C46" s="1" t="s">
        <v>363</v>
      </c>
      <c r="D46" s="1"/>
      <c r="E46" s="1" t="s">
        <v>85</v>
      </c>
      <c r="F46" s="1" t="s">
        <v>364</v>
      </c>
      <c r="G46" s="1" t="s">
        <v>14</v>
      </c>
      <c r="H46" s="1" t="s">
        <v>14</v>
      </c>
      <c r="I46" s="1" t="s">
        <v>14</v>
      </c>
    </row>
    <row r="47" spans="1:10">
      <c r="A47" s="1" t="s">
        <v>147</v>
      </c>
      <c r="B47" s="1" t="s">
        <v>148</v>
      </c>
      <c r="C47" s="1" t="s">
        <v>149</v>
      </c>
      <c r="D47" s="1"/>
      <c r="E47" s="1" t="s">
        <v>27</v>
      </c>
      <c r="F47" s="1" t="s">
        <v>150</v>
      </c>
      <c r="G47" s="2">
        <v>1</v>
      </c>
      <c r="H47" s="1" t="s">
        <v>14</v>
      </c>
      <c r="I47" s="2">
        <v>1</v>
      </c>
    </row>
    <row r="48" spans="1:10">
      <c r="A48" s="1" t="s">
        <v>61</v>
      </c>
      <c r="B48" s="1" t="s">
        <v>62</v>
      </c>
      <c r="C48" s="1" t="s">
        <v>63</v>
      </c>
      <c r="D48" s="1"/>
      <c r="E48" s="1" t="s">
        <v>18</v>
      </c>
      <c r="F48" s="1" t="s">
        <v>64</v>
      </c>
      <c r="G48" s="1" t="s">
        <v>14</v>
      </c>
      <c r="H48" s="1" t="s">
        <v>14</v>
      </c>
      <c r="I48" s="1" t="s">
        <v>14</v>
      </c>
    </row>
    <row r="49" spans="1:9">
      <c r="A49" s="1" t="s">
        <v>57</v>
      </c>
      <c r="B49" s="1" t="s">
        <v>58</v>
      </c>
      <c r="C49" s="1" t="s">
        <v>59</v>
      </c>
      <c r="D49" s="1"/>
      <c r="E49" s="1" t="s">
        <v>27</v>
      </c>
      <c r="F49" s="1" t="s">
        <v>60</v>
      </c>
      <c r="G49" s="1" t="s">
        <v>14</v>
      </c>
      <c r="H49" s="1" t="s">
        <v>14</v>
      </c>
      <c r="I49" s="1" t="s">
        <v>14</v>
      </c>
    </row>
    <row r="50" spans="1:9">
      <c r="A50" s="1" t="s">
        <v>446</v>
      </c>
      <c r="B50" s="1" t="s">
        <v>447</v>
      </c>
      <c r="C50" s="1" t="s">
        <v>448</v>
      </c>
      <c r="D50" s="1"/>
      <c r="E50" s="1" t="s">
        <v>27</v>
      </c>
      <c r="F50" s="1" t="s">
        <v>449</v>
      </c>
      <c r="G50" s="1" t="s">
        <v>14</v>
      </c>
      <c r="H50" s="1" t="s">
        <v>14</v>
      </c>
      <c r="I50" s="1" t="s">
        <v>14</v>
      </c>
    </row>
    <row r="51" spans="1:9">
      <c r="A51" s="1" t="s">
        <v>411</v>
      </c>
      <c r="B51" s="1" t="s">
        <v>412</v>
      </c>
      <c r="C51" s="1" t="s">
        <v>413</v>
      </c>
      <c r="D51" s="1"/>
      <c r="E51" s="1" t="s">
        <v>18</v>
      </c>
      <c r="F51" s="1" t="s">
        <v>414</v>
      </c>
      <c r="G51" s="2">
        <v>1</v>
      </c>
      <c r="H51" s="2">
        <v>0.97</v>
      </c>
      <c r="I51" s="2">
        <v>0.97</v>
      </c>
    </row>
    <row r="52" spans="1:9">
      <c r="A52" s="1" t="s">
        <v>9</v>
      </c>
      <c r="B52" s="1" t="s">
        <v>10</v>
      </c>
      <c r="C52" s="1" t="s">
        <v>11</v>
      </c>
      <c r="D52" s="1"/>
      <c r="E52" s="1" t="s">
        <v>12</v>
      </c>
      <c r="F52" s="1" t="s">
        <v>13</v>
      </c>
      <c r="G52" s="1" t="s">
        <v>14</v>
      </c>
      <c r="H52" s="1" t="s">
        <v>14</v>
      </c>
      <c r="I52" s="1" t="s">
        <v>14</v>
      </c>
    </row>
    <row r="53" spans="1:9">
      <c r="A53" s="1" t="s">
        <v>171</v>
      </c>
      <c r="B53" s="1" t="s">
        <v>172</v>
      </c>
      <c r="C53" s="1" t="s">
        <v>173</v>
      </c>
      <c r="D53" s="1"/>
      <c r="E53" s="1" t="s">
        <v>27</v>
      </c>
      <c r="F53" s="1" t="s">
        <v>174</v>
      </c>
      <c r="G53" s="1" t="s">
        <v>14</v>
      </c>
      <c r="H53" s="1" t="s">
        <v>14</v>
      </c>
      <c r="I53" s="1" t="s">
        <v>14</v>
      </c>
    </row>
    <row r="54" spans="1:9">
      <c r="A54" s="1" t="s">
        <v>193</v>
      </c>
      <c r="B54" s="1" t="s">
        <v>194</v>
      </c>
      <c r="C54" s="1" t="s">
        <v>195</v>
      </c>
      <c r="D54" s="1"/>
      <c r="E54" s="1" t="s">
        <v>12</v>
      </c>
      <c r="F54" s="1" t="s">
        <v>196</v>
      </c>
      <c r="G54" s="1" t="s">
        <v>14</v>
      </c>
      <c r="H54" s="1" t="s">
        <v>14</v>
      </c>
      <c r="I54" s="1" t="s">
        <v>14</v>
      </c>
    </row>
    <row r="55" spans="1:9">
      <c r="A55" s="1" t="s">
        <v>512</v>
      </c>
      <c r="B55" s="1" t="s">
        <v>509</v>
      </c>
      <c r="C55" s="1" t="s">
        <v>513</v>
      </c>
      <c r="D55" s="1"/>
      <c r="E55" s="1" t="s">
        <v>18</v>
      </c>
      <c r="F55" s="1" t="s">
        <v>514</v>
      </c>
      <c r="G55" s="1" t="s">
        <v>14</v>
      </c>
      <c r="H55" s="1" t="s">
        <v>14</v>
      </c>
      <c r="I55" s="1" t="s">
        <v>14</v>
      </c>
    </row>
    <row r="56" spans="1:9">
      <c r="A56" s="1" t="s">
        <v>151</v>
      </c>
      <c r="B56" s="1" t="s">
        <v>152</v>
      </c>
      <c r="C56" s="1" t="s">
        <v>153</v>
      </c>
      <c r="D56" s="1"/>
      <c r="E56" s="1" t="s">
        <v>27</v>
      </c>
      <c r="F56" s="1" t="s">
        <v>154</v>
      </c>
      <c r="G56" s="1" t="s">
        <v>14</v>
      </c>
      <c r="H56" s="1" t="s">
        <v>14</v>
      </c>
      <c r="I56" s="1" t="s">
        <v>14</v>
      </c>
    </row>
    <row r="57" spans="1:9">
      <c r="A57" s="1" t="s">
        <v>103</v>
      </c>
      <c r="B57" s="1" t="s">
        <v>104</v>
      </c>
      <c r="C57" s="1" t="s">
        <v>105</v>
      </c>
      <c r="D57" s="1"/>
      <c r="E57" s="1" t="s">
        <v>18</v>
      </c>
      <c r="F57" s="1" t="s">
        <v>106</v>
      </c>
      <c r="G57" s="1" t="s">
        <v>14</v>
      </c>
      <c r="H57" s="1" t="s">
        <v>14</v>
      </c>
      <c r="I57" s="1" t="s">
        <v>14</v>
      </c>
    </row>
    <row r="58" spans="1:9">
      <c r="A58" s="1" t="s">
        <v>403</v>
      </c>
      <c r="B58" s="1" t="s">
        <v>404</v>
      </c>
      <c r="C58" s="1" t="s">
        <v>405</v>
      </c>
      <c r="D58" s="1"/>
      <c r="E58" s="1" t="s">
        <v>27</v>
      </c>
      <c r="F58" s="1" t="s">
        <v>406</v>
      </c>
      <c r="G58" s="1" t="s">
        <v>14</v>
      </c>
      <c r="H58" s="1" t="s">
        <v>14</v>
      </c>
      <c r="I58" s="1" t="s">
        <v>14</v>
      </c>
    </row>
    <row r="59" spans="1:9">
      <c r="A59" s="1" t="s">
        <v>387</v>
      </c>
      <c r="B59" s="1" t="s">
        <v>388</v>
      </c>
      <c r="C59" s="1" t="s">
        <v>389</v>
      </c>
      <c r="D59" s="1"/>
      <c r="E59" s="1" t="s">
        <v>32</v>
      </c>
      <c r="F59" s="1" t="s">
        <v>390</v>
      </c>
      <c r="G59" s="1" t="s">
        <v>14</v>
      </c>
      <c r="H59" s="1" t="s">
        <v>14</v>
      </c>
      <c r="I59" s="1" t="s">
        <v>14</v>
      </c>
    </row>
    <row r="60" spans="1:9">
      <c r="A60" s="1" t="s">
        <v>111</v>
      </c>
      <c r="B60" s="1" t="s">
        <v>112</v>
      </c>
      <c r="C60" s="1" t="s">
        <v>113</v>
      </c>
      <c r="D60" s="1"/>
      <c r="E60" s="1" t="s">
        <v>27</v>
      </c>
      <c r="F60" s="1" t="s">
        <v>114</v>
      </c>
      <c r="G60" s="1" t="s">
        <v>14</v>
      </c>
      <c r="H60" s="1" t="s">
        <v>14</v>
      </c>
      <c r="I60" s="1" t="s">
        <v>14</v>
      </c>
    </row>
    <row r="61" spans="1:9">
      <c r="A61" s="1" t="s">
        <v>111</v>
      </c>
      <c r="B61" s="1" t="s">
        <v>307</v>
      </c>
      <c r="C61" s="1" t="s">
        <v>308</v>
      </c>
      <c r="D61" s="1"/>
      <c r="E61" s="1" t="s">
        <v>27</v>
      </c>
      <c r="F61" s="1" t="s">
        <v>309</v>
      </c>
      <c r="G61" s="2">
        <v>1</v>
      </c>
      <c r="H61" s="2">
        <v>1</v>
      </c>
      <c r="I61" s="2">
        <v>1</v>
      </c>
    </row>
    <row r="62" spans="1:9">
      <c r="A62" s="1" t="s">
        <v>275</v>
      </c>
      <c r="B62" s="1" t="s">
        <v>276</v>
      </c>
      <c r="C62" s="1" t="s">
        <v>277</v>
      </c>
      <c r="D62" s="1"/>
      <c r="E62" s="1" t="s">
        <v>18</v>
      </c>
      <c r="F62" s="1" t="s">
        <v>278</v>
      </c>
      <c r="G62" s="1" t="s">
        <v>14</v>
      </c>
      <c r="H62" s="1" t="s">
        <v>14</v>
      </c>
      <c r="I62" s="1" t="s">
        <v>14</v>
      </c>
    </row>
    <row r="63" spans="1:9">
      <c r="A63" s="1" t="s">
        <v>92</v>
      </c>
      <c r="B63" s="1" t="s">
        <v>93</v>
      </c>
      <c r="C63" s="1" t="s">
        <v>94</v>
      </c>
      <c r="D63" s="1"/>
      <c r="E63" s="1" t="s">
        <v>18</v>
      </c>
      <c r="F63" s="1" t="s">
        <v>95</v>
      </c>
      <c r="G63" s="1" t="s">
        <v>14</v>
      </c>
      <c r="H63" s="1" t="s">
        <v>14</v>
      </c>
      <c r="I63" s="1" t="s">
        <v>14</v>
      </c>
    </row>
    <row r="64" spans="1:9">
      <c r="A64" s="1" t="s">
        <v>303</v>
      </c>
      <c r="B64" s="1" t="s">
        <v>304</v>
      </c>
      <c r="C64" s="1" t="s">
        <v>305</v>
      </c>
      <c r="D64" s="1"/>
      <c r="E64" s="1" t="s">
        <v>27</v>
      </c>
      <c r="F64" s="1" t="s">
        <v>306</v>
      </c>
      <c r="G64" s="1" t="s">
        <v>14</v>
      </c>
      <c r="H64" s="1" t="s">
        <v>14</v>
      </c>
      <c r="I64" s="1" t="s">
        <v>14</v>
      </c>
    </row>
    <row r="65" spans="1:9">
      <c r="A65" s="1" t="s">
        <v>303</v>
      </c>
      <c r="B65" s="1" t="s">
        <v>365</v>
      </c>
      <c r="C65" s="1" t="s">
        <v>366</v>
      </c>
      <c r="D65" s="1"/>
      <c r="E65" s="1" t="s">
        <v>27</v>
      </c>
      <c r="F65" s="1" t="s">
        <v>367</v>
      </c>
      <c r="G65" s="1" t="s">
        <v>14</v>
      </c>
      <c r="H65" s="1" t="s">
        <v>14</v>
      </c>
      <c r="I65" s="1" t="s">
        <v>14</v>
      </c>
    </row>
    <row r="66" spans="1:9">
      <c r="A66" s="1" t="s">
        <v>303</v>
      </c>
      <c r="B66" s="1" t="s">
        <v>326</v>
      </c>
      <c r="C66" s="1" t="s">
        <v>327</v>
      </c>
      <c r="D66" s="1"/>
      <c r="E66" s="1" t="s">
        <v>18</v>
      </c>
      <c r="F66" s="1" t="s">
        <v>328</v>
      </c>
      <c r="G66" s="1" t="s">
        <v>14</v>
      </c>
      <c r="H66" s="1" t="s">
        <v>14</v>
      </c>
      <c r="I66" s="1" t="s">
        <v>14</v>
      </c>
    </row>
    <row r="67" spans="1:9">
      <c r="A67" s="1" t="s">
        <v>73</v>
      </c>
      <c r="B67" s="1" t="s">
        <v>74</v>
      </c>
      <c r="C67" s="1" t="s">
        <v>75</v>
      </c>
      <c r="D67" s="1"/>
      <c r="E67" s="1" t="s">
        <v>12</v>
      </c>
      <c r="F67" s="1" t="s">
        <v>76</v>
      </c>
      <c r="G67" s="1" t="s">
        <v>14</v>
      </c>
      <c r="H67" s="1" t="s">
        <v>14</v>
      </c>
      <c r="I67" s="1" t="s">
        <v>14</v>
      </c>
    </row>
    <row r="68" spans="1:9">
      <c r="A68" s="1" t="s">
        <v>299</v>
      </c>
      <c r="B68" s="1" t="s">
        <v>300</v>
      </c>
      <c r="C68" s="1" t="s">
        <v>301</v>
      </c>
      <c r="D68" s="1"/>
      <c r="E68" s="1" t="s">
        <v>223</v>
      </c>
      <c r="F68" s="1" t="s">
        <v>302</v>
      </c>
      <c r="G68" s="1" t="s">
        <v>14</v>
      </c>
      <c r="H68" s="1" t="s">
        <v>14</v>
      </c>
      <c r="I68" s="1" t="s">
        <v>14</v>
      </c>
    </row>
    <row r="69" spans="1:9">
      <c r="A69" s="1" t="s">
        <v>267</v>
      </c>
      <c r="B69" s="1" t="s">
        <v>268</v>
      </c>
      <c r="C69" s="1" t="s">
        <v>269</v>
      </c>
      <c r="D69" s="1"/>
      <c r="E69" s="1" t="s">
        <v>27</v>
      </c>
      <c r="F69" s="1" t="s">
        <v>270</v>
      </c>
      <c r="G69" s="1" t="s">
        <v>14</v>
      </c>
      <c r="H69" s="1" t="s">
        <v>14</v>
      </c>
      <c r="I69" s="1" t="s">
        <v>14</v>
      </c>
    </row>
    <row r="70" spans="1:9">
      <c r="A70" s="1" t="s">
        <v>256</v>
      </c>
      <c r="B70" s="1" t="s">
        <v>257</v>
      </c>
      <c r="C70" s="1" t="s">
        <v>258</v>
      </c>
      <c r="D70" s="1"/>
      <c r="E70" s="1" t="s">
        <v>32</v>
      </c>
      <c r="F70" s="1" t="s">
        <v>259</v>
      </c>
      <c r="G70" s="1" t="s">
        <v>14</v>
      </c>
      <c r="H70" s="1" t="s">
        <v>14</v>
      </c>
      <c r="I70" s="1" t="s">
        <v>14</v>
      </c>
    </row>
    <row r="71" spans="1:9">
      <c r="A71" s="1" t="s">
        <v>291</v>
      </c>
      <c r="B71" s="1" t="s">
        <v>292</v>
      </c>
      <c r="C71" s="1" t="s">
        <v>293</v>
      </c>
      <c r="D71" s="1"/>
      <c r="E71" s="1" t="s">
        <v>18</v>
      </c>
      <c r="F71" s="1" t="s">
        <v>294</v>
      </c>
      <c r="G71" s="2">
        <v>1</v>
      </c>
      <c r="H71" s="2">
        <v>0.81</v>
      </c>
      <c r="I71" s="2">
        <v>0.83</v>
      </c>
    </row>
    <row r="72" spans="1:9">
      <c r="A72" s="1" t="s">
        <v>204</v>
      </c>
      <c r="B72" s="1" t="s">
        <v>205</v>
      </c>
      <c r="C72" s="1" t="s">
        <v>206</v>
      </c>
      <c r="D72" s="1"/>
      <c r="E72" s="1" t="s">
        <v>207</v>
      </c>
      <c r="F72" s="1" t="s">
        <v>208</v>
      </c>
      <c r="G72" s="1" t="s">
        <v>14</v>
      </c>
      <c r="H72" s="1" t="s">
        <v>14</v>
      </c>
      <c r="I72" s="1" t="s">
        <v>14</v>
      </c>
    </row>
    <row r="73" spans="1:9">
      <c r="A73" s="1" t="s">
        <v>391</v>
      </c>
      <c r="B73" s="1" t="s">
        <v>392</v>
      </c>
      <c r="C73" s="1" t="s">
        <v>393</v>
      </c>
      <c r="D73" s="1"/>
      <c r="E73" s="1" t="s">
        <v>27</v>
      </c>
      <c r="F73" s="1" t="s">
        <v>394</v>
      </c>
      <c r="G73" s="1" t="s">
        <v>14</v>
      </c>
      <c r="H73" s="1" t="s">
        <v>14</v>
      </c>
      <c r="I73" s="1" t="s">
        <v>14</v>
      </c>
    </row>
    <row r="74" spans="1:9">
      <c r="A74" s="1" t="s">
        <v>236</v>
      </c>
      <c r="B74" s="1" t="s">
        <v>237</v>
      </c>
      <c r="C74" s="1" t="s">
        <v>238</v>
      </c>
      <c r="D74" s="1"/>
      <c r="E74" s="1" t="s">
        <v>18</v>
      </c>
      <c r="F74" s="1" t="s">
        <v>239</v>
      </c>
      <c r="G74" s="1" t="s">
        <v>14</v>
      </c>
      <c r="H74" s="1" t="s">
        <v>14</v>
      </c>
      <c r="I74" s="1" t="s">
        <v>14</v>
      </c>
    </row>
    <row r="75" spans="1:9">
      <c r="A75" s="1" t="s">
        <v>155</v>
      </c>
      <c r="B75" s="1" t="s">
        <v>156</v>
      </c>
      <c r="C75" s="1" t="s">
        <v>157</v>
      </c>
      <c r="D75" s="1"/>
      <c r="E75" s="1" t="s">
        <v>37</v>
      </c>
      <c r="F75" s="1" t="s">
        <v>158</v>
      </c>
      <c r="G75" s="1" t="s">
        <v>14</v>
      </c>
      <c r="H75" s="1" t="s">
        <v>14</v>
      </c>
      <c r="I75" s="1" t="s">
        <v>14</v>
      </c>
    </row>
    <row r="76" spans="1:9">
      <c r="A76" s="1" t="s">
        <v>378</v>
      </c>
      <c r="B76" s="1" t="s">
        <v>379</v>
      </c>
      <c r="C76" s="1" t="s">
        <v>380</v>
      </c>
      <c r="D76" s="1"/>
      <c r="E76" s="1" t="s">
        <v>381</v>
      </c>
      <c r="F76" s="1" t="s">
        <v>382</v>
      </c>
      <c r="G76" s="1" t="s">
        <v>14</v>
      </c>
      <c r="H76" s="1" t="s">
        <v>14</v>
      </c>
      <c r="I76" s="1" t="s">
        <v>14</v>
      </c>
    </row>
    <row r="77" spans="1:9">
      <c r="A77" s="1" t="s">
        <v>163</v>
      </c>
      <c r="B77" s="1" t="s">
        <v>164</v>
      </c>
      <c r="C77" s="1" t="s">
        <v>165</v>
      </c>
      <c r="D77" s="1"/>
      <c r="E77" s="1" t="s">
        <v>90</v>
      </c>
      <c r="F77" s="1" t="s">
        <v>166</v>
      </c>
      <c r="G77" s="1" t="s">
        <v>14</v>
      </c>
      <c r="H77" s="1" t="s">
        <v>14</v>
      </c>
      <c r="I77" s="1" t="s">
        <v>14</v>
      </c>
    </row>
    <row r="78" spans="1:9">
      <c r="A78" s="1" t="s">
        <v>434</v>
      </c>
      <c r="B78" s="1" t="s">
        <v>435</v>
      </c>
      <c r="C78" s="1" t="s">
        <v>436</v>
      </c>
      <c r="D78" s="1"/>
      <c r="E78" s="1" t="s">
        <v>27</v>
      </c>
      <c r="F78" s="1" t="s">
        <v>437</v>
      </c>
      <c r="G78" s="1" t="s">
        <v>14</v>
      </c>
      <c r="H78" s="1" t="s">
        <v>14</v>
      </c>
      <c r="I78" s="1" t="s">
        <v>14</v>
      </c>
    </row>
    <row r="79" spans="1:9">
      <c r="A79" s="1" t="s">
        <v>20</v>
      </c>
      <c r="B79" s="1" t="s">
        <v>100</v>
      </c>
      <c r="C79" s="1" t="s">
        <v>101</v>
      </c>
      <c r="D79" s="1"/>
      <c r="E79" s="1" t="s">
        <v>32</v>
      </c>
      <c r="F79" s="1" t="s">
        <v>102</v>
      </c>
      <c r="G79" s="1" t="s">
        <v>14</v>
      </c>
      <c r="H79" s="1" t="s">
        <v>14</v>
      </c>
      <c r="I79" s="1" t="s">
        <v>14</v>
      </c>
    </row>
    <row r="80" spans="1:9">
      <c r="A80" s="1" t="s">
        <v>20</v>
      </c>
      <c r="B80" s="1" t="s">
        <v>186</v>
      </c>
      <c r="C80" s="1" t="s">
        <v>187</v>
      </c>
      <c r="D80" s="1"/>
      <c r="E80" s="1" t="s">
        <v>32</v>
      </c>
      <c r="F80" s="1" t="s">
        <v>188</v>
      </c>
      <c r="G80" s="1" t="s">
        <v>14</v>
      </c>
      <c r="H80" s="1" t="s">
        <v>14</v>
      </c>
      <c r="I80" s="1" t="s">
        <v>14</v>
      </c>
    </row>
    <row r="81" spans="1:9">
      <c r="A81" s="1" t="s">
        <v>20</v>
      </c>
      <c r="B81" s="1" t="s">
        <v>21</v>
      </c>
      <c r="C81" s="1" t="s">
        <v>22</v>
      </c>
      <c r="D81" s="1"/>
      <c r="E81" s="1" t="s">
        <v>18</v>
      </c>
      <c r="F81" s="1" t="s">
        <v>23</v>
      </c>
      <c r="G81" s="2">
        <v>1</v>
      </c>
      <c r="H81" s="2">
        <v>0.97</v>
      </c>
      <c r="I81" s="2">
        <v>0.97</v>
      </c>
    </row>
    <row r="82" spans="1:9">
      <c r="A82" s="1" t="s">
        <v>373</v>
      </c>
      <c r="B82" s="1" t="s">
        <v>374</v>
      </c>
      <c r="C82" s="1" t="s">
        <v>375</v>
      </c>
      <c r="D82" s="1"/>
      <c r="E82" s="1" t="s">
        <v>376</v>
      </c>
      <c r="F82" s="1" t="s">
        <v>377</v>
      </c>
      <c r="G82" s="1" t="s">
        <v>14</v>
      </c>
      <c r="H82" s="1" t="s">
        <v>14</v>
      </c>
      <c r="I82" s="1" t="s">
        <v>14</v>
      </c>
    </row>
    <row r="83" spans="1:9">
      <c r="A83" s="1" t="s">
        <v>515</v>
      </c>
      <c r="B83" s="1" t="s">
        <v>516</v>
      </c>
      <c r="C83" s="1" t="s">
        <v>517</v>
      </c>
      <c r="D83" s="1"/>
      <c r="E83" s="1" t="s">
        <v>18</v>
      </c>
      <c r="F83" s="1" t="s">
        <v>518</v>
      </c>
      <c r="G83" s="1" t="s">
        <v>14</v>
      </c>
      <c r="H83" s="1" t="s">
        <v>14</v>
      </c>
      <c r="I83" s="1" t="s">
        <v>14</v>
      </c>
    </row>
    <row r="84" spans="1:9">
      <c r="A84" s="1" t="s">
        <v>337</v>
      </c>
      <c r="B84" s="1" t="s">
        <v>338</v>
      </c>
      <c r="C84" s="1" t="s">
        <v>339</v>
      </c>
      <c r="D84" s="1"/>
      <c r="E84" s="1" t="s">
        <v>27</v>
      </c>
      <c r="F84" s="1" t="s">
        <v>340</v>
      </c>
      <c r="G84" s="1" t="s">
        <v>14</v>
      </c>
      <c r="H84" s="1" t="s">
        <v>14</v>
      </c>
      <c r="I84" s="1" t="s">
        <v>14</v>
      </c>
    </row>
    <row r="85" spans="1:9">
      <c r="A85" s="1" t="s">
        <v>248</v>
      </c>
      <c r="B85" s="1" t="s">
        <v>249</v>
      </c>
      <c r="C85" s="1" t="s">
        <v>250</v>
      </c>
      <c r="D85" s="1"/>
      <c r="E85" s="1" t="s">
        <v>37</v>
      </c>
      <c r="F85" s="1" t="s">
        <v>251</v>
      </c>
      <c r="G85" s="1" t="s">
        <v>14</v>
      </c>
      <c r="H85" s="1" t="s">
        <v>14</v>
      </c>
      <c r="I85" s="1" t="s">
        <v>14</v>
      </c>
    </row>
    <row r="86" spans="1:9">
      <c r="A86" s="1" t="s">
        <v>523</v>
      </c>
      <c r="B86" s="1" t="s">
        <v>520</v>
      </c>
      <c r="C86" s="1" t="s">
        <v>524</v>
      </c>
      <c r="D86" s="1"/>
      <c r="E86" s="1" t="s">
        <v>27</v>
      </c>
      <c r="F86" s="1" t="s">
        <v>525</v>
      </c>
      <c r="G86" s="1" t="s">
        <v>14</v>
      </c>
      <c r="H86" s="1" t="s">
        <v>14</v>
      </c>
      <c r="I86" s="1" t="s">
        <v>14</v>
      </c>
    </row>
    <row r="87" spans="1:9">
      <c r="A87" s="1" t="s">
        <v>127</v>
      </c>
      <c r="B87" s="1" t="s">
        <v>128</v>
      </c>
      <c r="C87" s="1" t="s">
        <v>129</v>
      </c>
      <c r="D87" s="1"/>
      <c r="E87" s="1" t="s">
        <v>18</v>
      </c>
      <c r="F87" s="1" t="s">
        <v>130</v>
      </c>
      <c r="G87" s="1" t="s">
        <v>14</v>
      </c>
      <c r="H87" s="1" t="s">
        <v>14</v>
      </c>
      <c r="I87" s="1" t="s">
        <v>14</v>
      </c>
    </row>
    <row r="88" spans="1:9">
      <c r="A88" s="1" t="s">
        <v>217</v>
      </c>
      <c r="B88" s="1" t="s">
        <v>218</v>
      </c>
      <c r="C88" s="1" t="s">
        <v>219</v>
      </c>
      <c r="D88" s="1"/>
      <c r="E88" s="1" t="s">
        <v>32</v>
      </c>
      <c r="F88" s="1" t="s">
        <v>220</v>
      </c>
      <c r="G88" s="1" t="s">
        <v>14</v>
      </c>
      <c r="H88" s="1" t="s">
        <v>14</v>
      </c>
      <c r="I88" s="1" t="s">
        <v>14</v>
      </c>
    </row>
    <row r="89" spans="1:9">
      <c r="A89" s="1" t="s">
        <v>318</v>
      </c>
      <c r="B89" s="1" t="s">
        <v>319</v>
      </c>
      <c r="C89" s="1" t="s">
        <v>320</v>
      </c>
      <c r="D89" s="1"/>
      <c r="E89" s="1" t="s">
        <v>12</v>
      </c>
      <c r="F89" s="1" t="s">
        <v>321</v>
      </c>
      <c r="G89" s="2">
        <v>1</v>
      </c>
      <c r="H89" s="1" t="s">
        <v>14</v>
      </c>
      <c r="I89" s="2">
        <v>1</v>
      </c>
    </row>
    <row r="90" spans="1:9">
      <c r="A90" s="1" t="s">
        <v>341</v>
      </c>
      <c r="B90" s="1" t="s">
        <v>342</v>
      </c>
      <c r="C90" s="1" t="s">
        <v>343</v>
      </c>
      <c r="D90" s="1"/>
      <c r="E90" s="1" t="s">
        <v>32</v>
      </c>
      <c r="F90" s="1" t="s">
        <v>344</v>
      </c>
      <c r="G90" s="1" t="s">
        <v>14</v>
      </c>
      <c r="H90" s="1" t="s">
        <v>14</v>
      </c>
      <c r="I90" s="1" t="s">
        <v>14</v>
      </c>
    </row>
    <row r="91" spans="1:9">
      <c r="A91" s="1" t="s">
        <v>139</v>
      </c>
      <c r="B91" s="1" t="s">
        <v>140</v>
      </c>
      <c r="C91" s="1" t="s">
        <v>141</v>
      </c>
      <c r="D91" s="1"/>
      <c r="E91" s="1" t="s">
        <v>37</v>
      </c>
      <c r="F91" s="1" t="s">
        <v>142</v>
      </c>
      <c r="G91" s="1" t="s">
        <v>14</v>
      </c>
      <c r="H91" s="1" t="s">
        <v>14</v>
      </c>
      <c r="I91" s="1" t="s">
        <v>14</v>
      </c>
    </row>
    <row r="92" spans="1:9">
      <c r="A92" s="1" t="s">
        <v>139</v>
      </c>
      <c r="B92" s="1" t="s">
        <v>493</v>
      </c>
      <c r="C92" s="1" t="s">
        <v>494</v>
      </c>
      <c r="D92" s="1"/>
      <c r="E92" s="1" t="s">
        <v>32</v>
      </c>
      <c r="F92" s="1" t="s">
        <v>495</v>
      </c>
      <c r="G92" s="1" t="s">
        <v>14</v>
      </c>
      <c r="H92" s="1" t="s">
        <v>14</v>
      </c>
      <c r="I92" s="1" t="s">
        <v>14</v>
      </c>
    </row>
    <row r="93" spans="1:9">
      <c r="A93" s="1" t="s">
        <v>407</v>
      </c>
      <c r="B93" s="1" t="s">
        <v>408</v>
      </c>
      <c r="C93" s="1" t="s">
        <v>409</v>
      </c>
      <c r="D93" s="1"/>
      <c r="E93" s="1" t="s">
        <v>32</v>
      </c>
      <c r="F93" s="1" t="s">
        <v>410</v>
      </c>
      <c r="G93" s="1" t="s">
        <v>14</v>
      </c>
      <c r="H93" s="1" t="s">
        <v>14</v>
      </c>
      <c r="I93" s="1" t="s">
        <v>14</v>
      </c>
    </row>
    <row r="94" spans="1:9">
      <c r="A94" s="1" t="s">
        <v>43</v>
      </c>
      <c r="B94" s="1" t="s">
        <v>44</v>
      </c>
      <c r="C94" s="1" t="s">
        <v>45</v>
      </c>
      <c r="D94" s="1"/>
      <c r="E94" s="1" t="s">
        <v>46</v>
      </c>
      <c r="F94" s="1" t="s">
        <v>47</v>
      </c>
      <c r="G94" s="1" t="s">
        <v>14</v>
      </c>
      <c r="H94" s="1" t="s">
        <v>14</v>
      </c>
      <c r="I94" s="1" t="s">
        <v>14</v>
      </c>
    </row>
    <row r="95" spans="1:9">
      <c r="A95" s="1" t="s">
        <v>175</v>
      </c>
      <c r="B95" s="1" t="s">
        <v>176</v>
      </c>
      <c r="C95" s="1" t="s">
        <v>177</v>
      </c>
      <c r="D95" s="1"/>
      <c r="E95" s="1" t="s">
        <v>12</v>
      </c>
      <c r="F95" s="1" t="s">
        <v>178</v>
      </c>
      <c r="G95" s="1" t="s">
        <v>14</v>
      </c>
      <c r="H95" s="1" t="s">
        <v>14</v>
      </c>
      <c r="I95" s="1" t="s">
        <v>14</v>
      </c>
    </row>
    <row r="96" spans="1:9">
      <c r="A96" s="1" t="s">
        <v>53</v>
      </c>
      <c r="B96" s="1" t="s">
        <v>54</v>
      </c>
      <c r="C96" s="1" t="s">
        <v>55</v>
      </c>
      <c r="D96" s="1"/>
      <c r="E96" s="1" t="s">
        <v>32</v>
      </c>
      <c r="F96" s="1" t="s">
        <v>56</v>
      </c>
      <c r="G96" s="1" t="s">
        <v>14</v>
      </c>
      <c r="H96" s="1" t="s">
        <v>14</v>
      </c>
      <c r="I96" s="1" t="s">
        <v>14</v>
      </c>
    </row>
    <row r="97" spans="1:9">
      <c r="A97" s="1" t="s">
        <v>526</v>
      </c>
      <c r="B97" s="1" t="s">
        <v>527</v>
      </c>
      <c r="C97" s="1" t="s">
        <v>528</v>
      </c>
      <c r="D97" s="1"/>
      <c r="E97" s="1" t="s">
        <v>27</v>
      </c>
      <c r="F97" s="1" t="s">
        <v>529</v>
      </c>
      <c r="G97" s="1" t="s">
        <v>14</v>
      </c>
      <c r="H97" s="1" t="s">
        <v>14</v>
      </c>
      <c r="I97" s="1" t="s">
        <v>14</v>
      </c>
    </row>
    <row r="98" spans="1:9">
      <c r="A98" s="1" t="s">
        <v>357</v>
      </c>
      <c r="B98" s="1" t="s">
        <v>358</v>
      </c>
      <c r="C98" s="1" t="s">
        <v>359</v>
      </c>
      <c r="D98" s="1"/>
      <c r="E98" s="1" t="s">
        <v>37</v>
      </c>
      <c r="F98" s="1" t="s">
        <v>360</v>
      </c>
      <c r="G98" s="1" t="s">
        <v>14</v>
      </c>
      <c r="H98" s="1" t="s">
        <v>14</v>
      </c>
      <c r="I98" s="1" t="s">
        <v>14</v>
      </c>
    </row>
    <row r="99" spans="1:9">
      <c r="A99" s="1" t="s">
        <v>260</v>
      </c>
      <c r="B99" s="1" t="s">
        <v>261</v>
      </c>
      <c r="C99" s="1" t="s">
        <v>262</v>
      </c>
      <c r="D99" s="1"/>
      <c r="E99" s="1" t="s">
        <v>46</v>
      </c>
      <c r="F99" s="1" t="s">
        <v>263</v>
      </c>
      <c r="G99" s="2">
        <v>1</v>
      </c>
      <c r="H99" s="2">
        <v>0.97</v>
      </c>
      <c r="I99" s="2">
        <v>0.97</v>
      </c>
    </row>
    <row r="100" spans="1:9">
      <c r="A100" s="1" t="s">
        <v>295</v>
      </c>
      <c r="B100" s="1" t="s">
        <v>296</v>
      </c>
      <c r="C100" s="1" t="s">
        <v>297</v>
      </c>
      <c r="D100" s="1"/>
      <c r="E100" s="1" t="s">
        <v>27</v>
      </c>
      <c r="F100" s="1" t="s">
        <v>298</v>
      </c>
      <c r="G100" s="2">
        <v>1</v>
      </c>
      <c r="H100" s="2">
        <v>0.81</v>
      </c>
      <c r="I100" s="2">
        <v>0.83</v>
      </c>
    </row>
    <row r="101" spans="1:9">
      <c r="A101" s="1" t="s">
        <v>419</v>
      </c>
      <c r="B101" s="1" t="s">
        <v>420</v>
      </c>
      <c r="C101" s="1" t="s">
        <v>421</v>
      </c>
      <c r="D101" s="1"/>
      <c r="E101" s="1" t="s">
        <v>32</v>
      </c>
      <c r="F101" s="1" t="s">
        <v>422</v>
      </c>
      <c r="G101" s="2">
        <v>1</v>
      </c>
      <c r="H101" s="2">
        <v>0.94</v>
      </c>
      <c r="I101" s="2">
        <v>0.94</v>
      </c>
    </row>
    <row r="102" spans="1:9">
      <c r="A102" s="1" t="s">
        <v>485</v>
      </c>
      <c r="B102" s="1" t="s">
        <v>486</v>
      </c>
      <c r="C102" s="1" t="s">
        <v>487</v>
      </c>
      <c r="D102" s="1"/>
      <c r="E102" s="1" t="s">
        <v>37</v>
      </c>
      <c r="F102" s="1" t="s">
        <v>488</v>
      </c>
      <c r="G102" s="1" t="s">
        <v>14</v>
      </c>
      <c r="H102" s="1" t="s">
        <v>14</v>
      </c>
      <c r="I102" s="1" t="s">
        <v>14</v>
      </c>
    </row>
    <row r="103" spans="1:9">
      <c r="A103" s="1" t="s">
        <v>353</v>
      </c>
      <c r="B103" s="1" t="s">
        <v>354</v>
      </c>
      <c r="C103" s="1" t="s">
        <v>355</v>
      </c>
      <c r="D103" s="1"/>
      <c r="E103" s="1" t="s">
        <v>32</v>
      </c>
      <c r="F103" s="1" t="s">
        <v>356</v>
      </c>
      <c r="G103" s="1" t="s">
        <v>14</v>
      </c>
      <c r="H103" s="1" t="s">
        <v>14</v>
      </c>
      <c r="I103" s="1" t="s">
        <v>14</v>
      </c>
    </row>
    <row r="104" spans="1:9">
      <c r="A104" s="1" t="s">
        <v>430</v>
      </c>
      <c r="B104" s="1" t="s">
        <v>431</v>
      </c>
      <c r="C104" s="1" t="s">
        <v>432</v>
      </c>
      <c r="D104" s="1"/>
      <c r="E104" s="11" t="s">
        <v>371</v>
      </c>
      <c r="F104" s="1" t="s">
        <v>433</v>
      </c>
      <c r="G104" s="1" t="s">
        <v>14</v>
      </c>
      <c r="H104" s="1" t="s">
        <v>14</v>
      </c>
      <c r="I104" s="1" t="s">
        <v>14</v>
      </c>
    </row>
    <row r="105" spans="1:9">
      <c r="A105" s="1" t="s">
        <v>69</v>
      </c>
      <c r="B105" s="1" t="s">
        <v>70</v>
      </c>
      <c r="C105" s="1" t="s">
        <v>71</v>
      </c>
      <c r="D105" s="1"/>
      <c r="E105" s="1" t="s">
        <v>18</v>
      </c>
      <c r="F105" s="1" t="s">
        <v>72</v>
      </c>
      <c r="G105" s="1" t="s">
        <v>14</v>
      </c>
      <c r="H105" s="1" t="s">
        <v>14</v>
      </c>
      <c r="I105" s="1" t="s">
        <v>14</v>
      </c>
    </row>
    <row r="106" spans="1:9">
      <c r="A106" s="1" t="s">
        <v>39</v>
      </c>
      <c r="B106" s="1" t="s">
        <v>40</v>
      </c>
      <c r="C106" s="1" t="s">
        <v>41</v>
      </c>
      <c r="D106" s="1"/>
      <c r="E106" s="1" t="s">
        <v>27</v>
      </c>
      <c r="F106" s="1" t="s">
        <v>42</v>
      </c>
      <c r="G106" s="1" t="s">
        <v>14</v>
      </c>
      <c r="H106" s="1" t="s">
        <v>14</v>
      </c>
      <c r="I106" s="1" t="s">
        <v>14</v>
      </c>
    </row>
    <row r="107" spans="1:9">
      <c r="A107" s="1" t="s">
        <v>39</v>
      </c>
      <c r="B107" s="1" t="s">
        <v>530</v>
      </c>
      <c r="C107" s="1" t="s">
        <v>531</v>
      </c>
      <c r="D107" s="1"/>
      <c r="E107" s="1" t="s">
        <v>27</v>
      </c>
      <c r="F107" s="1" t="s">
        <v>532</v>
      </c>
      <c r="G107" s="1" t="s">
        <v>14</v>
      </c>
      <c r="H107" s="1" t="s">
        <v>14</v>
      </c>
      <c r="I107" s="1" t="s">
        <v>14</v>
      </c>
    </row>
    <row r="108" spans="1:9">
      <c r="A108" s="1" t="s">
        <v>39</v>
      </c>
      <c r="B108" s="1" t="s">
        <v>197</v>
      </c>
      <c r="C108" s="1" t="s">
        <v>198</v>
      </c>
      <c r="D108" s="1"/>
      <c r="E108" s="1" t="s">
        <v>37</v>
      </c>
      <c r="F108" s="1" t="s">
        <v>199</v>
      </c>
      <c r="G108" s="1" t="s">
        <v>14</v>
      </c>
      <c r="H108" s="1" t="s">
        <v>14</v>
      </c>
      <c r="I108" s="1" t="s">
        <v>14</v>
      </c>
    </row>
    <row r="109" spans="1:9">
      <c r="A109" s="1" t="s">
        <v>39</v>
      </c>
      <c r="B109" s="1" t="s">
        <v>427</v>
      </c>
      <c r="C109" s="1" t="s">
        <v>428</v>
      </c>
      <c r="D109" s="1"/>
      <c r="E109" s="1" t="s">
        <v>223</v>
      </c>
      <c r="F109" s="1" t="s">
        <v>429</v>
      </c>
      <c r="G109" s="1" t="s">
        <v>14</v>
      </c>
      <c r="H109" s="1" t="s">
        <v>14</v>
      </c>
      <c r="I109" s="1" t="s">
        <v>14</v>
      </c>
    </row>
    <row r="110" spans="1:9">
      <c r="A110" s="1" t="s">
        <v>329</v>
      </c>
      <c r="B110" s="1" t="s">
        <v>330</v>
      </c>
      <c r="C110" s="1" t="s">
        <v>331</v>
      </c>
      <c r="D110" s="1"/>
      <c r="E110" s="1" t="s">
        <v>27</v>
      </c>
      <c r="F110" s="1" t="s">
        <v>332</v>
      </c>
      <c r="G110" s="1" t="s">
        <v>14</v>
      </c>
      <c r="H110" s="1" t="s">
        <v>14</v>
      </c>
      <c r="I110" s="1" t="s">
        <v>14</v>
      </c>
    </row>
    <row r="111" spans="1:9">
      <c r="A111" s="1" t="s">
        <v>287</v>
      </c>
      <c r="B111" s="1" t="s">
        <v>288</v>
      </c>
      <c r="C111" s="1" t="s">
        <v>289</v>
      </c>
      <c r="D111" s="1"/>
      <c r="E111" s="1" t="s">
        <v>207</v>
      </c>
      <c r="F111" s="1" t="s">
        <v>290</v>
      </c>
      <c r="G111" s="1" t="s">
        <v>14</v>
      </c>
      <c r="H111" s="1" t="s">
        <v>14</v>
      </c>
      <c r="I111" s="1" t="s">
        <v>14</v>
      </c>
    </row>
    <row r="112" spans="1:9">
      <c r="A112" s="1" t="s">
        <v>34</v>
      </c>
      <c r="B112" s="1" t="s">
        <v>35</v>
      </c>
      <c r="C112" s="1" t="s">
        <v>36</v>
      </c>
      <c r="D112" s="1"/>
      <c r="E112" s="1" t="s">
        <v>37</v>
      </c>
      <c r="F112" s="1" t="s">
        <v>38</v>
      </c>
      <c r="G112" s="1" t="s">
        <v>14</v>
      </c>
      <c r="H112" s="1" t="s">
        <v>14</v>
      </c>
      <c r="I112" s="1" t="s">
        <v>14</v>
      </c>
    </row>
    <row r="113" spans="1:10">
      <c r="A113" s="1" t="s">
        <v>65</v>
      </c>
      <c r="B113" s="1" t="s">
        <v>66</v>
      </c>
      <c r="C113" s="1" t="s">
        <v>67</v>
      </c>
      <c r="D113" s="1"/>
      <c r="E113" s="1" t="s">
        <v>32</v>
      </c>
      <c r="F113" s="1" t="s">
        <v>68</v>
      </c>
      <c r="G113" s="2">
        <v>1</v>
      </c>
      <c r="H113" s="2">
        <v>1</v>
      </c>
      <c r="I113" s="2">
        <v>1</v>
      </c>
    </row>
    <row r="114" spans="1:10">
      <c r="A114" s="1" t="s">
        <v>450</v>
      </c>
      <c r="B114" s="1" t="s">
        <v>451</v>
      </c>
      <c r="C114" s="1" t="s">
        <v>452</v>
      </c>
      <c r="D114" s="1"/>
      <c r="E114" s="1" t="s">
        <v>27</v>
      </c>
      <c r="F114" s="1" t="s">
        <v>453</v>
      </c>
      <c r="G114" s="12">
        <v>1</v>
      </c>
      <c r="H114" s="12">
        <v>0.97</v>
      </c>
      <c r="I114" s="12">
        <v>0.97</v>
      </c>
      <c r="J114" s="13" t="s">
        <v>583</v>
      </c>
    </row>
    <row r="115" spans="1:10">
      <c r="A115" s="1" t="s">
        <v>368</v>
      </c>
      <c r="B115" s="1" t="s">
        <v>369</v>
      </c>
      <c r="C115" s="1" t="s">
        <v>370</v>
      </c>
      <c r="D115" s="1"/>
      <c r="E115" s="1" t="s">
        <v>371</v>
      </c>
      <c r="F115" s="1" t="s">
        <v>372</v>
      </c>
      <c r="G115" s="1" t="s">
        <v>14</v>
      </c>
      <c r="H115" s="1" t="s">
        <v>14</v>
      </c>
      <c r="I115" s="1" t="s">
        <v>14</v>
      </c>
    </row>
    <row r="116" spans="1:10">
      <c r="A116" s="1" t="s">
        <v>454</v>
      </c>
      <c r="B116" s="1" t="s">
        <v>455</v>
      </c>
      <c r="C116" s="1" t="s">
        <v>456</v>
      </c>
      <c r="D116" s="1"/>
      <c r="E116" s="1" t="s">
        <v>18</v>
      </c>
      <c r="F116" s="1" t="s">
        <v>457</v>
      </c>
      <c r="G116" s="2">
        <v>1</v>
      </c>
      <c r="H116" s="2">
        <v>1</v>
      </c>
      <c r="I116" s="2">
        <v>1</v>
      </c>
    </row>
    <row r="117" spans="1:10">
      <c r="A117" s="1" t="s">
        <v>496</v>
      </c>
      <c r="B117" s="1" t="s">
        <v>497</v>
      </c>
      <c r="C117" s="1" t="s">
        <v>498</v>
      </c>
      <c r="D117" s="1"/>
      <c r="E117" s="1" t="s">
        <v>37</v>
      </c>
      <c r="F117" s="1" t="s">
        <v>499</v>
      </c>
      <c r="G117" s="1" t="s">
        <v>14</v>
      </c>
      <c r="H117" s="1" t="s">
        <v>14</v>
      </c>
      <c r="I117" s="1" t="s">
        <v>14</v>
      </c>
    </row>
    <row r="118" spans="1:10">
      <c r="A118" s="1" t="s">
        <v>159</v>
      </c>
      <c r="B118" s="1" t="s">
        <v>160</v>
      </c>
      <c r="C118" s="1" t="s">
        <v>161</v>
      </c>
      <c r="D118" s="1"/>
      <c r="E118" s="1" t="s">
        <v>27</v>
      </c>
      <c r="F118" s="1" t="s">
        <v>162</v>
      </c>
      <c r="G118" s="1" t="s">
        <v>14</v>
      </c>
      <c r="H118" s="1" t="s">
        <v>14</v>
      </c>
      <c r="I118" s="1" t="s">
        <v>14</v>
      </c>
    </row>
    <row r="119" spans="1:10">
      <c r="A119" s="1" t="s">
        <v>252</v>
      </c>
      <c r="B119" s="1" t="s">
        <v>253</v>
      </c>
      <c r="C119" s="1" t="s">
        <v>254</v>
      </c>
      <c r="D119" s="1"/>
      <c r="E119" s="1" t="s">
        <v>27</v>
      </c>
      <c r="F119" s="1" t="s">
        <v>255</v>
      </c>
      <c r="G119" s="1" t="s">
        <v>14</v>
      </c>
      <c r="H119" s="1" t="s">
        <v>14</v>
      </c>
      <c r="I119" s="1" t="s">
        <v>14</v>
      </c>
    </row>
    <row r="120" spans="1:10">
      <c r="A120" s="1" t="s">
        <v>415</v>
      </c>
      <c r="B120" s="1" t="s">
        <v>416</v>
      </c>
      <c r="C120" s="1" t="s">
        <v>417</v>
      </c>
      <c r="D120" s="1"/>
      <c r="E120" s="1" t="s">
        <v>27</v>
      </c>
      <c r="F120" s="1" t="s">
        <v>418</v>
      </c>
      <c r="G120" s="1" t="s">
        <v>14</v>
      </c>
      <c r="H120" s="1" t="s">
        <v>14</v>
      </c>
      <c r="I120" s="1" t="s">
        <v>14</v>
      </c>
    </row>
    <row r="121" spans="1:10">
      <c r="A121" s="1" t="s">
        <v>504</v>
      </c>
      <c r="B121" s="1" t="s">
        <v>505</v>
      </c>
      <c r="C121" s="1" t="s">
        <v>506</v>
      </c>
      <c r="D121" s="1"/>
      <c r="E121" s="1" t="s">
        <v>27</v>
      </c>
      <c r="F121" s="1" t="s">
        <v>507</v>
      </c>
      <c r="G121" s="1" t="s">
        <v>14</v>
      </c>
      <c r="H121" s="1" t="s">
        <v>14</v>
      </c>
      <c r="I121" s="1" t="s">
        <v>14</v>
      </c>
    </row>
    <row r="122" spans="1:10">
      <c r="A122" s="1" t="s">
        <v>271</v>
      </c>
      <c r="B122" s="1" t="s">
        <v>272</v>
      </c>
      <c r="C122" s="1" t="s">
        <v>273</v>
      </c>
      <c r="D122" s="1"/>
      <c r="E122" s="1" t="s">
        <v>18</v>
      </c>
      <c r="F122" s="1" t="s">
        <v>274</v>
      </c>
      <c r="G122" s="1" t="s">
        <v>14</v>
      </c>
      <c r="H122" s="1" t="s">
        <v>14</v>
      </c>
      <c r="I122" s="1" t="s">
        <v>14</v>
      </c>
    </row>
    <row r="123" spans="1:10">
      <c r="A123" s="1" t="s">
        <v>383</v>
      </c>
      <c r="B123" s="1" t="s">
        <v>384</v>
      </c>
      <c r="C123" s="1" t="s">
        <v>385</v>
      </c>
      <c r="D123" s="1"/>
      <c r="E123" s="1" t="s">
        <v>37</v>
      </c>
      <c r="F123" s="1" t="s">
        <v>386</v>
      </c>
      <c r="G123" s="1" t="s">
        <v>14</v>
      </c>
      <c r="H123" s="1" t="s">
        <v>14</v>
      </c>
      <c r="I123" s="1" t="s">
        <v>14</v>
      </c>
    </row>
    <row r="124" spans="1:10">
      <c r="A124" s="1" t="s">
        <v>533</v>
      </c>
      <c r="B124" s="1" t="s">
        <v>534</v>
      </c>
      <c r="C124" s="1" t="s">
        <v>535</v>
      </c>
      <c r="D124" s="1"/>
      <c r="E124" s="1" t="s">
        <v>27</v>
      </c>
      <c r="F124" s="1" t="s">
        <v>536</v>
      </c>
      <c r="G124" s="1" t="s">
        <v>14</v>
      </c>
      <c r="H124" s="1" t="s">
        <v>14</v>
      </c>
      <c r="I124" s="1" t="s">
        <v>14</v>
      </c>
    </row>
    <row r="125" spans="1:10">
      <c r="A125" s="1" t="s">
        <v>244</v>
      </c>
      <c r="B125" s="1" t="s">
        <v>245</v>
      </c>
      <c r="C125" s="1" t="s">
        <v>246</v>
      </c>
      <c r="D125" s="1"/>
      <c r="E125" s="1" t="s">
        <v>32</v>
      </c>
      <c r="F125" s="1" t="s">
        <v>247</v>
      </c>
      <c r="G125" s="2">
        <v>1</v>
      </c>
      <c r="H125" s="2">
        <v>0.91</v>
      </c>
      <c r="I125" s="2">
        <v>0.91</v>
      </c>
    </row>
    <row r="126" spans="1:10">
      <c r="A126" s="1" t="s">
        <v>179</v>
      </c>
      <c r="B126" s="1" t="s">
        <v>180</v>
      </c>
      <c r="C126" s="1" t="s">
        <v>181</v>
      </c>
      <c r="D126" s="1"/>
      <c r="E126" s="1" t="s">
        <v>90</v>
      </c>
      <c r="F126" s="1" t="s">
        <v>182</v>
      </c>
      <c r="G126" s="1" t="s">
        <v>14</v>
      </c>
      <c r="H126" s="1" t="s">
        <v>14</v>
      </c>
      <c r="I126" s="1" t="s">
        <v>14</v>
      </c>
    </row>
    <row r="127" spans="1:10">
      <c r="A127" s="1" t="s">
        <v>567</v>
      </c>
      <c r="B127" s="1" t="s">
        <v>568</v>
      </c>
      <c r="C127" s="1" t="s">
        <v>569</v>
      </c>
      <c r="D127" s="1"/>
      <c r="E127" s="1" t="s">
        <v>223</v>
      </c>
      <c r="F127" s="1" t="s">
        <v>570</v>
      </c>
      <c r="G127" s="1" t="s">
        <v>14</v>
      </c>
      <c r="H127" s="1" t="s">
        <v>14</v>
      </c>
      <c r="I127" s="1" t="s">
        <v>14</v>
      </c>
    </row>
    <row r="128" spans="1:10">
      <c r="A128" s="1" t="s">
        <v>283</v>
      </c>
      <c r="B128" s="1" t="s">
        <v>284</v>
      </c>
      <c r="C128" s="1" t="s">
        <v>285</v>
      </c>
      <c r="D128" s="1"/>
      <c r="E128" s="1" t="s">
        <v>32</v>
      </c>
      <c r="F128" s="1" t="s">
        <v>286</v>
      </c>
      <c r="G128" s="1" t="s">
        <v>14</v>
      </c>
      <c r="H128" s="1" t="s">
        <v>14</v>
      </c>
      <c r="I128" s="1" t="s">
        <v>14</v>
      </c>
    </row>
    <row r="129" spans="1:10">
      <c r="A129" s="1" t="s">
        <v>345</v>
      </c>
      <c r="B129" s="1" t="s">
        <v>346</v>
      </c>
      <c r="C129" s="1" t="s">
        <v>347</v>
      </c>
      <c r="D129" s="1"/>
      <c r="E129" s="1" t="s">
        <v>27</v>
      </c>
      <c r="F129" s="1" t="s">
        <v>348</v>
      </c>
      <c r="G129" s="1" t="s">
        <v>14</v>
      </c>
      <c r="H129" s="1" t="s">
        <v>14</v>
      </c>
      <c r="I129" s="1" t="s">
        <v>14</v>
      </c>
    </row>
    <row r="130" spans="1:10">
      <c r="A130" s="1" t="s">
        <v>209</v>
      </c>
      <c r="B130" s="1" t="s">
        <v>210</v>
      </c>
      <c r="C130" s="1" t="s">
        <v>211</v>
      </c>
      <c r="D130" s="1"/>
      <c r="E130" s="1" t="s">
        <v>85</v>
      </c>
      <c r="F130" s="1" t="s">
        <v>212</v>
      </c>
      <c r="G130" s="1" t="s">
        <v>14</v>
      </c>
      <c r="H130" s="1" t="s">
        <v>14</v>
      </c>
      <c r="I130" s="1" t="s">
        <v>14</v>
      </c>
    </row>
    <row r="131" spans="1:10">
      <c r="A131" s="1" t="s">
        <v>466</v>
      </c>
      <c r="B131" s="1" t="s">
        <v>467</v>
      </c>
      <c r="C131" s="1" t="s">
        <v>468</v>
      </c>
      <c r="D131" s="1"/>
      <c r="E131" s="1" t="s">
        <v>51</v>
      </c>
      <c r="F131" s="1" t="s">
        <v>469</v>
      </c>
      <c r="G131" s="1" t="s">
        <v>14</v>
      </c>
      <c r="H131" s="1" t="s">
        <v>14</v>
      </c>
      <c r="I131" s="1" t="s">
        <v>14</v>
      </c>
    </row>
    <row r="132" spans="1:10">
      <c r="A132" s="1" t="s">
        <v>314</v>
      </c>
      <c r="B132" s="1" t="s">
        <v>315</v>
      </c>
      <c r="C132" s="1" t="s">
        <v>316</v>
      </c>
      <c r="D132" s="1"/>
      <c r="E132" s="1" t="s">
        <v>51</v>
      </c>
      <c r="F132" s="1" t="s">
        <v>317</v>
      </c>
      <c r="G132" s="1" t="s">
        <v>14</v>
      </c>
      <c r="H132" s="1" t="s">
        <v>14</v>
      </c>
      <c r="I132" s="1" t="s">
        <v>14</v>
      </c>
    </row>
    <row r="133" spans="1:10">
      <c r="A133" s="1" t="s">
        <v>279</v>
      </c>
      <c r="B133" s="1" t="s">
        <v>280</v>
      </c>
      <c r="C133" s="1" t="s">
        <v>281</v>
      </c>
      <c r="D133" s="1"/>
      <c r="E133" s="1" t="s">
        <v>32</v>
      </c>
      <c r="F133" s="1" t="s">
        <v>282</v>
      </c>
      <c r="G133" s="2">
        <v>1</v>
      </c>
      <c r="H133" s="2">
        <v>1</v>
      </c>
      <c r="I133" s="2">
        <v>1</v>
      </c>
    </row>
    <row r="134" spans="1:10">
      <c r="A134" s="1" t="s">
        <v>135</v>
      </c>
      <c r="B134" s="1" t="s">
        <v>136</v>
      </c>
      <c r="C134" s="1" t="s">
        <v>137</v>
      </c>
      <c r="D134" s="1"/>
      <c r="E134" s="1" t="s">
        <v>32</v>
      </c>
      <c r="F134" s="1" t="s">
        <v>138</v>
      </c>
      <c r="G134" s="1" t="s">
        <v>14</v>
      </c>
      <c r="H134" s="1" t="s">
        <v>14</v>
      </c>
      <c r="I134" s="1" t="s">
        <v>14</v>
      </c>
    </row>
    <row r="135" spans="1:10">
      <c r="A135" s="1" t="s">
        <v>107</v>
      </c>
      <c r="B135" s="1" t="s">
        <v>108</v>
      </c>
      <c r="C135" s="1" t="s">
        <v>109</v>
      </c>
      <c r="D135" s="1"/>
      <c r="E135" s="1" t="s">
        <v>32</v>
      </c>
      <c r="F135" s="1" t="s">
        <v>110</v>
      </c>
      <c r="G135" s="1" t="s">
        <v>14</v>
      </c>
      <c r="H135" s="1" t="s">
        <v>14</v>
      </c>
      <c r="I135" s="1" t="s">
        <v>14</v>
      </c>
    </row>
    <row r="136" spans="1:10">
      <c r="A136" s="1" t="s">
        <v>470</v>
      </c>
      <c r="B136" s="1" t="s">
        <v>471</v>
      </c>
      <c r="C136" s="1" t="s">
        <v>472</v>
      </c>
      <c r="D136" s="1"/>
      <c r="E136" s="1" t="s">
        <v>32</v>
      </c>
      <c r="F136" s="1" t="s">
        <v>473</v>
      </c>
      <c r="G136" s="1" t="s">
        <v>14</v>
      </c>
      <c r="H136" s="1" t="s">
        <v>14</v>
      </c>
      <c r="I136" s="1" t="s">
        <v>14</v>
      </c>
    </row>
    <row r="137" spans="1:10">
      <c r="A137" s="1" t="s">
        <v>24</v>
      </c>
      <c r="B137" s="1" t="s">
        <v>25</v>
      </c>
      <c r="C137" s="1" t="s">
        <v>26</v>
      </c>
      <c r="D137" s="1"/>
      <c r="E137" s="1" t="s">
        <v>27</v>
      </c>
      <c r="F137" s="1" t="s">
        <v>28</v>
      </c>
      <c r="G137" s="1" t="s">
        <v>14</v>
      </c>
      <c r="H137" s="1" t="s">
        <v>14</v>
      </c>
      <c r="I137" s="1" t="s">
        <v>14</v>
      </c>
    </row>
    <row r="138" spans="1:10">
      <c r="A138" s="1" t="s">
        <v>225</v>
      </c>
      <c r="B138" s="1" t="s">
        <v>226</v>
      </c>
      <c r="C138" s="1" t="s">
        <v>227</v>
      </c>
      <c r="D138" s="1"/>
      <c r="E138" s="1" t="s">
        <v>12</v>
      </c>
      <c r="F138" s="1" t="s">
        <v>228</v>
      </c>
      <c r="G138" s="1" t="s">
        <v>14</v>
      </c>
      <c r="H138" s="1" t="s">
        <v>14</v>
      </c>
      <c r="I138" s="1" t="s">
        <v>14</v>
      </c>
    </row>
    <row r="139" spans="1:10">
      <c r="A139" s="1" t="s">
        <v>349</v>
      </c>
      <c r="B139" s="1" t="s">
        <v>350</v>
      </c>
      <c r="C139" s="1" t="s">
        <v>351</v>
      </c>
      <c r="D139" s="1"/>
      <c r="E139" s="1" t="s">
        <v>32</v>
      </c>
      <c r="F139" s="1" t="s">
        <v>352</v>
      </c>
      <c r="G139" s="1" t="s">
        <v>14</v>
      </c>
      <c r="H139" s="1" t="s">
        <v>14</v>
      </c>
      <c r="I139" s="1" t="s">
        <v>14</v>
      </c>
    </row>
    <row r="140" spans="1:10">
      <c r="A140" s="1" t="s">
        <v>559</v>
      </c>
      <c r="B140" s="1" t="s">
        <v>560</v>
      </c>
      <c r="C140" s="1" t="s">
        <v>561</v>
      </c>
      <c r="D140" s="1"/>
      <c r="E140" s="1" t="s">
        <v>18</v>
      </c>
      <c r="F140" s="1" t="s">
        <v>562</v>
      </c>
      <c r="G140" s="12">
        <v>1</v>
      </c>
      <c r="H140" s="12">
        <v>1</v>
      </c>
      <c r="I140" s="12">
        <v>1</v>
      </c>
      <c r="J140" s="13" t="s">
        <v>583</v>
      </c>
    </row>
    <row r="141" spans="1:10">
      <c r="A141" s="1" t="s">
        <v>442</v>
      </c>
      <c r="B141" s="1" t="s">
        <v>443</v>
      </c>
      <c r="C141" s="1" t="s">
        <v>444</v>
      </c>
      <c r="D141" s="1"/>
      <c r="E141" s="1" t="s">
        <v>18</v>
      </c>
      <c r="F141" s="1" t="s">
        <v>445</v>
      </c>
      <c r="G141" s="1" t="s">
        <v>14</v>
      </c>
      <c r="H141" s="1" t="s">
        <v>14</v>
      </c>
      <c r="I141" s="1" t="s">
        <v>14</v>
      </c>
    </row>
    <row r="142" spans="1:10">
      <c r="A142" s="1" t="s">
        <v>544</v>
      </c>
      <c r="B142" s="1" t="s">
        <v>545</v>
      </c>
      <c r="C142" s="1" t="s">
        <v>546</v>
      </c>
      <c r="D142" s="1"/>
      <c r="E142" s="1" t="s">
        <v>32</v>
      </c>
      <c r="F142" s="1" t="s">
        <v>547</v>
      </c>
      <c r="G142" s="1" t="s">
        <v>14</v>
      </c>
      <c r="H142" s="1" t="s">
        <v>14</v>
      </c>
      <c r="I142" s="1" t="s">
        <v>14</v>
      </c>
    </row>
  </sheetData>
  <sheetProtection formatCells="0" formatColumns="0" formatRows="0" insertColumns="0" insertRows="0" insertHyperlinks="0" deleteColumns="0" deleteRows="0" sort="0" autoFilter="0" pivotTables="0"/>
  <autoFilter ref="A1:J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7"/>
  <sheetViews>
    <sheetView workbookViewId="0">
      <selection activeCell="A27" sqref="A27"/>
    </sheetView>
  </sheetViews>
  <sheetFormatPr defaultRowHeight="15"/>
  <cols>
    <col min="1" max="1" width="37" customWidth="1"/>
  </cols>
  <sheetData>
    <row r="1" spans="1:5" ht="39">
      <c r="A1" s="3" t="s">
        <v>571</v>
      </c>
      <c r="B1" s="4" t="s">
        <v>572</v>
      </c>
      <c r="C1" s="4" t="s">
        <v>573</v>
      </c>
      <c r="D1" s="4" t="s">
        <v>574</v>
      </c>
      <c r="E1" s="5" t="s">
        <v>575</v>
      </c>
    </row>
    <row r="2" spans="1:5">
      <c r="A2" s="7" t="s">
        <v>85</v>
      </c>
      <c r="B2" s="9">
        <f>COUNTIFS(Grades!E2:E200,"=Administration",Grades!G2:G200,"&gt;79%")</f>
        <v>0</v>
      </c>
      <c r="C2" s="9">
        <f>COUNTIFS(Grades!E2:E200,"=Administration",Grades!G2:G200,"&lt;80%")</f>
        <v>0</v>
      </c>
      <c r="D2" s="9">
        <f>COUNTIFS(Grades!E2:E200,"=Administration",Grades!G2:G200,"=-")</f>
        <v>6</v>
      </c>
      <c r="E2" s="5">
        <f t="shared" ref="E2:E16" si="0">SUM(B2:D2)</f>
        <v>6</v>
      </c>
    </row>
    <row r="3" spans="1:5">
      <c r="A3" s="7" t="s">
        <v>381</v>
      </c>
      <c r="B3" s="9">
        <f>COUNTIFS(Grades!E2:E200,"=Aerospace - EMEA",Grades!G2:G200,"&gt;79%")</f>
        <v>0</v>
      </c>
      <c r="C3" s="9">
        <f>COUNTIFS(Grades!E2:E200,"=Aerospace - EMEA",Grades!G2:G200,"&lt;80%")</f>
        <v>0</v>
      </c>
      <c r="D3" s="9">
        <f>COUNTIFS(Grades!E2:E200,"=Aerospace - EMEA",Grades!G2:G200,"=-")</f>
        <v>1</v>
      </c>
      <c r="E3" s="5">
        <f t="shared" si="0"/>
        <v>1</v>
      </c>
    </row>
    <row r="4" spans="1:5">
      <c r="A4" s="7" t="s">
        <v>576</v>
      </c>
      <c r="B4" s="9">
        <f>COUNTIFS(Grades!E2:E200,"=Business Information Systems &amp; Processes (BISP)",Grades!G2:G200,"&gt;79%")</f>
        <v>1</v>
      </c>
      <c r="C4" s="9">
        <f>COUNTIFS(Grades!E2:E200,"=Business Information Systems &amp; Processes (BISP)",Grades!G2:G200,"&lt;80%")</f>
        <v>0</v>
      </c>
      <c r="D4" s="9">
        <f>COUNTIFS(Grades!E2:E200,"=Business Information Systems &amp; Processes (BISP)",Grades!G2:G200,"=-")</f>
        <v>2</v>
      </c>
      <c r="E4" s="5">
        <f t="shared" si="0"/>
        <v>3</v>
      </c>
    </row>
    <row r="5" spans="1:5">
      <c r="A5" s="7" t="s">
        <v>577</v>
      </c>
      <c r="B5" s="9">
        <f>COUNTIFS(Grades!E2:E200,"=Content Technologies (CT)",Grades!G2:G200,"&gt;79%")</f>
        <v>9</v>
      </c>
      <c r="C5" s="10">
        <f>COUNTIFS(Grades!E2:E200,"=Content Technologies (CT)",Grades!G2:G200,"&lt;80%")</f>
        <v>0</v>
      </c>
      <c r="D5" s="10">
        <f>COUNTIFS(Grades!E2:E200,"=Content Technologies (CT)",Grades!G2:G200,"=-")</f>
        <v>36</v>
      </c>
      <c r="E5" s="5">
        <f t="shared" si="0"/>
        <v>45</v>
      </c>
    </row>
    <row r="6" spans="1:5">
      <c r="A6" s="7" t="s">
        <v>578</v>
      </c>
      <c r="B6" s="9">
        <f>COUNTIFS(Grades!E2:E200,"=ES Engineering Support",Grades!G2:G200,"&gt;79%")</f>
        <v>0</v>
      </c>
      <c r="C6" s="10">
        <f>COUNTIFS(Grades!E2:E200,"=ES Engineering Support",Grades!G2:G200,"&lt;80%")</f>
        <v>0</v>
      </c>
      <c r="D6" s="10">
        <f>COUNTIFS(Grades!E2:E200,"=ES Engineering Support",Grades!G2:G200,"=-")</f>
        <v>1</v>
      </c>
      <c r="E6" s="5">
        <f t="shared" si="0"/>
        <v>1</v>
      </c>
    </row>
    <row r="7" spans="1:5">
      <c r="A7" s="7" t="s">
        <v>581</v>
      </c>
      <c r="B7" s="9">
        <f>COUNTIFS(Grades!E2:E200,"=ES Mechanical Engines",Grades!G2:G200,"&gt;79%")</f>
        <v>0</v>
      </c>
      <c r="C7" s="10">
        <f>COUNTIFS(Grades!E2:E200,"=ES Mechanical Engines",Grades!G2:G200,"&lt;80%")</f>
        <v>0</v>
      </c>
      <c r="D7" s="10">
        <f>COUNTIFS(Grades!E2:E200,"=ES Mechanical Engines",Grades!G2:G200,"=-")</f>
        <v>2</v>
      </c>
      <c r="E7" s="5">
        <f t="shared" si="0"/>
        <v>2</v>
      </c>
    </row>
    <row r="8" spans="1:5">
      <c r="A8" s="8" t="s">
        <v>51</v>
      </c>
      <c r="B8" s="9">
        <f>COUNTIFS(Grades!E2:E200,"=Finance",Grades!G2:G200,"&gt;79%")</f>
        <v>0</v>
      </c>
      <c r="C8" s="10">
        <f>COUNTIFS(Grades!E2:E200,"=Finance",Grades!G2:G200,"&lt;80%")</f>
        <v>0</v>
      </c>
      <c r="D8" s="10">
        <f>COUNTIFS(Grades!E2:E200,"=Finance",Grades!G2:G200,"=-")</f>
        <v>5</v>
      </c>
      <c r="E8" s="5">
        <f t="shared" si="0"/>
        <v>5</v>
      </c>
    </row>
    <row r="9" spans="1:5">
      <c r="A9" s="8" t="s">
        <v>37</v>
      </c>
      <c r="B9" s="9">
        <f>COUNTIFS(Grades!E2:E200,"=Government Solutions (GS)",Grades!G2:G200,"&gt;79%")</f>
        <v>0</v>
      </c>
      <c r="C9" s="10">
        <f>COUNTIFS(Grades!E2:E200,"=Government Solutions (GS)",Grades!G2:G200,"&lt;80%")</f>
        <v>0</v>
      </c>
      <c r="D9" s="10">
        <f>COUNTIFS(Grades!E2:E200,"=Government Solutions (GS)",Grades!G2:G200,"=-")</f>
        <v>11</v>
      </c>
      <c r="E9" s="5">
        <f t="shared" si="0"/>
        <v>11</v>
      </c>
    </row>
    <row r="10" spans="1:5">
      <c r="A10" s="8" t="s">
        <v>90</v>
      </c>
      <c r="B10" s="9">
        <f>COUNTIFS(Grades!E2:E200,"=Human Resources",Grades!G2:G200,"&gt;79%")</f>
        <v>1</v>
      </c>
      <c r="C10" s="10">
        <f>COUNTIFS(Grades!E2:E200,"=Human Resources",Grades!G2:G200,"&lt;80%")</f>
        <v>0</v>
      </c>
      <c r="D10" s="10">
        <f>COUNTIFS(Grades!E2:E200,"=Human Resources",Grades!G2:G200,"=-")</f>
        <v>2</v>
      </c>
      <c r="E10" s="5">
        <f t="shared" si="0"/>
        <v>3</v>
      </c>
    </row>
    <row r="11" spans="1:5">
      <c r="A11" s="8" t="s">
        <v>376</v>
      </c>
      <c r="B11" s="9">
        <f>COUNTIFS(Grades!E2:E200,"=Marketing",Grades!G2:G200,"&gt;79%")</f>
        <v>0</v>
      </c>
      <c r="C11" s="10">
        <f>COUNTIFS(Grades!E2:E200,"=Marketing",Grades!G2:G200,"&lt;80%")</f>
        <v>0</v>
      </c>
      <c r="D11" s="10">
        <f>COUNTIFS(Grades!E2:E200,"=Marketing",Grades!G2:G200,"=-")</f>
        <v>1</v>
      </c>
      <c r="E11" s="5">
        <f t="shared" si="0"/>
        <v>1</v>
      </c>
    </row>
    <row r="12" spans="1:5">
      <c r="A12" s="7" t="s">
        <v>32</v>
      </c>
      <c r="B12" s="9">
        <f>COUNTIFS(Grades!E2:E200,"=Operations Solutions (OS)",Grades!G2:G200,"&gt;79%")</f>
        <v>4</v>
      </c>
      <c r="C12" s="10">
        <f>COUNTIFS(Grades!E2:E200,"=Operations Solutions (OS)",Grades!G2:G200,"&lt;80%")</f>
        <v>0</v>
      </c>
      <c r="D12" s="10">
        <f>COUNTIFS(Grades!E2:E200,"=Operations Solutions (OS)",Grades!G2:G200,"=-")</f>
        <v>21</v>
      </c>
      <c r="E12" s="5">
        <f t="shared" si="0"/>
        <v>25</v>
      </c>
    </row>
    <row r="13" spans="1:5">
      <c r="A13" s="7" t="s">
        <v>223</v>
      </c>
      <c r="B13" s="9">
        <f>COUNTIFS(Grades!E2:E200,"=Sales - Americas and Global Services",Grades!G2:G200,"&gt;79%")</f>
        <v>0</v>
      </c>
      <c r="C13" s="10">
        <f>COUNTIFS(Grades!E2:E200,"=Sales - Americas and Global Services",Grades!G2:G200,"&lt;80%")</f>
        <v>0</v>
      </c>
      <c r="D13" s="10">
        <f>COUNTIFS(Grades!E2:E200,"=Sales - Americas and Global Services",Grades!G2:G200,"=-")</f>
        <v>4</v>
      </c>
      <c r="E13" s="5">
        <f t="shared" si="0"/>
        <v>4</v>
      </c>
    </row>
    <row r="14" spans="1:5">
      <c r="A14" s="7" t="s">
        <v>12</v>
      </c>
      <c r="B14" s="9">
        <f>COUNTIFS(Grades!E2:E200,"=Sales - EMEAA",Grades!G2:G200,"&gt;79%")</f>
        <v>1</v>
      </c>
      <c r="C14" s="10">
        <f>COUNTIFS(Grades!E2:E200,"=Sales - EMEAA",Grades!G2:G200,"&lt;80%")</f>
        <v>0</v>
      </c>
      <c r="D14" s="10">
        <f>COUNTIFS(Grades!E2:E200,"=Sales - EMEAA",Grades!G2:G200,"=-")</f>
        <v>5</v>
      </c>
      <c r="E14" s="5">
        <f t="shared" si="0"/>
        <v>6</v>
      </c>
    </row>
    <row r="15" spans="1:5">
      <c r="A15" s="7" t="s">
        <v>579</v>
      </c>
      <c r="B15" s="9">
        <f>COUNTIFS(Grades!E2:E200,"=Technology, Solutions, and Investment",Grades!G2:G200,"&gt;79%")</f>
        <v>9</v>
      </c>
      <c r="C15" s="10">
        <f>COUNTIFS(Grades!E2:E200,"=Technology, Solutions, and Investment",Grades!G2:G200,"&lt;80%")</f>
        <v>0</v>
      </c>
      <c r="D15" s="10">
        <f>COUNTIFS(Grades!E2:E200,"=Technology, Solutions, and Investment",Grades!G2:G200,"=-")</f>
        <v>17</v>
      </c>
      <c r="E15" s="5">
        <f t="shared" si="0"/>
        <v>26</v>
      </c>
    </row>
    <row r="16" spans="1:5">
      <c r="A16" s="7" t="s">
        <v>580</v>
      </c>
      <c r="B16" s="9">
        <f>COUNTIFS(Grades!E2:E200,"=Training Services",Grades!G2:G200,"&gt;79%")</f>
        <v>1</v>
      </c>
      <c r="C16" s="10">
        <f>COUNTIFS(Grades!E2:E200,"=Training Services",Grades!G2:G200,"&lt;80%")</f>
        <v>0</v>
      </c>
      <c r="D16" s="10">
        <f>COUNTIFS(Grades!E2:E200,"=Training Services",Grades!G2:G200,"=-")</f>
        <v>1</v>
      </c>
      <c r="E16" s="5">
        <f t="shared" si="0"/>
        <v>2</v>
      </c>
    </row>
    <row r="17" spans="1:5">
      <c r="A17" s="6" t="s">
        <v>575</v>
      </c>
      <c r="B17" s="5">
        <f>SUM(B2:B16)</f>
        <v>26</v>
      </c>
      <c r="C17" s="5">
        <f>SUM(C2:C16)</f>
        <v>0</v>
      </c>
      <c r="D17" s="5">
        <f>SUM(D2:D16)</f>
        <v>115</v>
      </c>
      <c r="E17" s="5">
        <f>SUM(E2:E16)</f>
        <v>141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Grades</vt:lpstr>
      <vt:lpstr>Sheet1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llroddy</cp:lastModifiedBy>
  <dcterms:created xsi:type="dcterms:W3CDTF">2015-02-09T14:54:22Z</dcterms:created>
  <dcterms:modified xsi:type="dcterms:W3CDTF">2015-10-16T14:41:31Z</dcterms:modified>
</cp:coreProperties>
</file>